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61" yWindow="2355" windowWidth="11595" windowHeight="4755" tabRatio="722" activeTab="0"/>
  </bookViews>
  <sheets>
    <sheet name="Beschreibung" sheetId="1" r:id="rId1"/>
    <sheet name="Rechentabelle" sheetId="2" r:id="rId2"/>
    <sheet name="Ergebnistabelle" sheetId="3" r:id="rId3"/>
    <sheet name="Behälterdatenbank" sheetId="4" r:id="rId4"/>
    <sheet name="Notizen" sheetId="5" r:id="rId5"/>
  </sheets>
  <definedNames>
    <definedName name="_xlnm.Print_Area" localSheetId="2">'Ergebnistabelle'!$C$8:$L$17</definedName>
    <definedName name="_xlnm.Print_Area" localSheetId="1">'Rechentabelle'!$A$8:$U$34</definedName>
  </definedNames>
  <calcPr fullCalcOnLoad="1"/>
</workbook>
</file>

<file path=xl/comments1.xml><?xml version="1.0" encoding="utf-8"?>
<comments xmlns="http://schemas.openxmlformats.org/spreadsheetml/2006/main">
  <authors>
    <author>Eggat</author>
  </authors>
  <commentList>
    <comment ref="D13" authorId="0">
      <text>
        <r>
          <rPr>
            <b/>
            <sz val="8"/>
            <rFont val="Tahoma"/>
            <family val="2"/>
          </rPr>
          <t xml:space="preserve">Bereich "Bauteil":
</t>
        </r>
        <r>
          <rPr>
            <sz val="8"/>
            <rFont val="Tahoma"/>
            <family val="2"/>
          </rPr>
          <t xml:space="preserve">Hier werden die Daten des Bauteils eingegeben:
Name=Bezeichnung des Bauteils
Gewicht=Bauteil in kg
Los=Losgrösse
L=Länge, B=Breite, H=Höhe
</t>
        </r>
        <r>
          <rPr>
            <sz val="8"/>
            <rFont val="Tahoma"/>
            <family val="2"/>
          </rPr>
          <t xml:space="preserve">
</t>
        </r>
        <r>
          <rPr>
            <sz val="8"/>
            <color indexed="10"/>
            <rFont val="Tahoma"/>
            <family val="2"/>
          </rPr>
          <t>Durch Austauschen der Werte für L, B und H können unterscheidliche Ergebnisse erreicht werden!</t>
        </r>
      </text>
    </comment>
    <comment ref="H10" authorId="0">
      <text>
        <r>
          <rPr>
            <b/>
            <sz val="8"/>
            <rFont val="Tahoma"/>
            <family val="2"/>
          </rPr>
          <t xml:space="preserve">Bereich "Behälter":
</t>
        </r>
        <r>
          <rPr>
            <sz val="8"/>
            <rFont val="Tahoma"/>
            <family val="2"/>
          </rPr>
          <t xml:space="preserve">Hier werden die Daten für den Behälter.
hinterlegt
Gewicht=maximales Füllgewicht des Behälters
L=Länge, B=Breite, H=Höhe
Volumen=das Volumen errechnet Excel, hier nichts eingeben
</t>
        </r>
        <r>
          <rPr>
            <sz val="8"/>
            <rFont val="Tahoma"/>
            <family val="2"/>
          </rPr>
          <t xml:space="preserve">
Fertige Behälter stehen in der Behälterdatenbank. Diese können dann einfach in die Berechnungstabelle kopiert werden.</t>
        </r>
      </text>
    </comment>
    <comment ref="I14" authorId="0">
      <text>
        <r>
          <rPr>
            <b/>
            <sz val="8"/>
            <rFont val="Tahoma"/>
            <family val="2"/>
          </rPr>
          <t xml:space="preserve">Bereich "Ergebnis:
</t>
        </r>
        <r>
          <rPr>
            <sz val="8"/>
            <rFont val="Tahoma"/>
            <family val="2"/>
          </rPr>
          <t>Hier werden die Ergebnisse der Berechnungen gezeigt.
Die linken Zellen zeigen die maximale Füllmenge in dem Behälter nach Volumen (oben) und Gewicht (unten).
Rechts steht die jeweils benötigte Anzahl der Transporteinheiten pro Los (Z</t>
        </r>
        <r>
          <rPr>
            <sz val="5"/>
            <rFont val="Tahoma"/>
            <family val="2"/>
          </rPr>
          <t>TEL</t>
        </r>
        <r>
          <rPr>
            <sz val="8"/>
            <rFont val="Tahoma"/>
            <family val="2"/>
          </rPr>
          <t>), hier jeweils wieder nach Volumen und nach Gewicht.</t>
        </r>
        <r>
          <rPr>
            <sz val="8"/>
            <rFont val="Tahoma"/>
            <family val="2"/>
          </rPr>
          <t xml:space="preserve">
</t>
        </r>
      </text>
    </comment>
  </commentList>
</comments>
</file>

<file path=xl/sharedStrings.xml><?xml version="1.0" encoding="utf-8"?>
<sst xmlns="http://schemas.openxmlformats.org/spreadsheetml/2006/main" count="211" uniqueCount="74">
  <si>
    <t>L</t>
  </si>
  <si>
    <t>B</t>
  </si>
  <si>
    <t>H</t>
  </si>
  <si>
    <t>Los</t>
  </si>
  <si>
    <t>Gewicht</t>
  </si>
  <si>
    <t>Volumen</t>
  </si>
  <si>
    <t>Behälter</t>
  </si>
  <si>
    <t>max. Gew.</t>
  </si>
  <si>
    <t>Name</t>
  </si>
  <si>
    <t>800x600x400</t>
  </si>
  <si>
    <t>Teil</t>
  </si>
  <si>
    <r>
      <t>Z</t>
    </r>
    <r>
      <rPr>
        <sz val="6"/>
        <rFont val="Arial"/>
        <family val="2"/>
      </rPr>
      <t>TEL</t>
    </r>
    <r>
      <rPr>
        <sz val="10"/>
        <rFont val="Arial"/>
        <family val="0"/>
      </rPr>
      <t>V</t>
    </r>
  </si>
  <si>
    <r>
      <t>Z</t>
    </r>
    <r>
      <rPr>
        <sz val="6"/>
        <rFont val="Arial"/>
        <family val="2"/>
      </rPr>
      <t>TEL</t>
    </r>
    <r>
      <rPr>
        <sz val="10"/>
        <rFont val="Arial"/>
        <family val="0"/>
      </rPr>
      <t>G</t>
    </r>
  </si>
  <si>
    <r>
      <t>Z</t>
    </r>
    <r>
      <rPr>
        <sz val="6"/>
        <rFont val="Arial"/>
        <family val="2"/>
      </rPr>
      <t>TEL</t>
    </r>
  </si>
  <si>
    <r>
      <t>X</t>
    </r>
    <r>
      <rPr>
        <sz val="6"/>
        <rFont val="Arial"/>
        <family val="2"/>
      </rPr>
      <t>L</t>
    </r>
  </si>
  <si>
    <t>Hier eine kurze Erläuterung der Rechentabelle:</t>
  </si>
  <si>
    <t>Hinweise zur Berechnungstabelle:</t>
  </si>
  <si>
    <t>automatisch</t>
  </si>
  <si>
    <t>Der grüne Bereich wird nicht gedruckt.</t>
  </si>
  <si>
    <t>Sowas kann ein Excel-Programm leider nicht, obwohl es immerhin 20% Füllmenge ausmacht. (Möglicherweise geht das auch, nur ich kann es nicht.)</t>
  </si>
  <si>
    <t>Um die diversen Möglichkeiten der Stapelung zu berücksichtigen, können die Maße der Teile vertauscht werden. Dazu einfach die Werte an verschiedene Positionen schreiben und zuschauen, wie sich die Ergebnisse verändern.</t>
  </si>
  <si>
    <t>800x1000x525</t>
  </si>
  <si>
    <t>800x1200x650</t>
  </si>
  <si>
    <t>1000x1200x775</t>
  </si>
  <si>
    <t xml:space="preserve">Teil </t>
  </si>
  <si>
    <t xml:space="preserve">Die Ergebnistabelle hat die Aufgabe, die berechneten Werte druckgerecht aufzubereiten. Es müssen hierzu manuell Entscheidungen getroffen werden und dann von Hand hier eingetragen - also händisch aus der Rechentabelle übernommen werden. </t>
  </si>
  <si>
    <r>
      <t>Z</t>
    </r>
    <r>
      <rPr>
        <sz val="6"/>
        <rFont val="Arial"/>
        <family val="2"/>
      </rPr>
      <t>TEL</t>
    </r>
  </si>
  <si>
    <t>Sehr geehrte Nutzerin, sehr geehrter Nutzer,</t>
  </si>
  <si>
    <r>
      <t>Maximalzahl Teile, Behälter</t>
    </r>
    <r>
      <rPr>
        <sz val="10"/>
        <rFont val="Arial"/>
        <family val="0"/>
      </rPr>
      <t>: Erkennbar ist, dass im Prinzip beliebig viele Teile und Behälter festgelegt werden können, indem die Zeilen oder Spalten kopiert und unten bzw. rechts einfügt werden. Das hat natürlich Grenzen, vor allem der Übersichtlichkeit wegen.</t>
    </r>
  </si>
  <si>
    <r>
      <t>Grenzen der Berechnung</t>
    </r>
    <r>
      <rPr>
        <sz val="10"/>
        <rFont val="Arial"/>
        <family val="0"/>
      </rPr>
      <t>: Das Programm kann nicht "umstapeln". Wie die Teile virtuell "umgestapelt" werden kann, wurde auf der Beschreibungsseite unter "Bereich Teil" beschrieben.
Aber: Was garnicht funktioniert, ist eine Stapelweise, die als "freies Stapeln" zu bezeichnen ist. Das sieht in etwa so aus:</t>
    </r>
  </si>
  <si>
    <r>
      <t>Bezeichnung einer Boxpalette Form A 1, der Nenngröße 800 x 1200, Stapelmaß h</t>
    </r>
    <r>
      <rPr>
        <vertAlign val="subscript"/>
        <sz val="9"/>
        <rFont val="Arial"/>
        <family val="2"/>
      </rPr>
      <t>5</t>
    </r>
    <r>
      <rPr>
        <sz val="9"/>
        <rFont val="Arial"/>
        <family val="2"/>
      </rPr>
      <t xml:space="preserve"> = 650 mm und Tragfähigkeit 1000 kg:</t>
    </r>
  </si>
  <si>
    <t>Boxpalette A 1 – 800 x 1200 x 650 DIN 15142 – 1000 kg</t>
  </si>
  <si>
    <t>Fußmaße</t>
  </si>
  <si>
    <t>Einfahrmaße</t>
  </si>
  <si>
    <t>Innenmaße</t>
  </si>
  <si>
    <t>Außenmaße</t>
  </si>
  <si>
    <r>
      <t xml:space="preserve">Stapelmaße </t>
    </r>
    <r>
      <rPr>
        <b/>
        <vertAlign val="superscript"/>
        <sz val="7"/>
        <rFont val="Arial"/>
        <family val="2"/>
      </rPr>
      <t>1)</t>
    </r>
  </si>
  <si>
    <t>Höhenmaße</t>
  </si>
  <si>
    <t>(für jede Nenngröße)</t>
  </si>
  <si>
    <t>Nenngröße</t>
  </si>
  <si>
    <r>
      <t>b</t>
    </r>
    <r>
      <rPr>
        <b/>
        <vertAlign val="subscript"/>
        <sz val="8"/>
        <rFont val="Arial"/>
        <family val="2"/>
      </rPr>
      <t>1</t>
    </r>
  </si>
  <si>
    <r>
      <t>l</t>
    </r>
    <r>
      <rPr>
        <b/>
        <vertAlign val="subscript"/>
        <sz val="8"/>
        <rFont val="Arial"/>
        <family val="2"/>
      </rPr>
      <t>1</t>
    </r>
  </si>
  <si>
    <r>
      <t>b</t>
    </r>
    <r>
      <rPr>
        <b/>
        <vertAlign val="subscript"/>
        <sz val="8"/>
        <rFont val="Arial"/>
        <family val="2"/>
      </rPr>
      <t>2</t>
    </r>
  </si>
  <si>
    <r>
      <t>l</t>
    </r>
    <r>
      <rPr>
        <b/>
        <vertAlign val="subscript"/>
        <sz val="8"/>
        <rFont val="Arial"/>
        <family val="2"/>
      </rPr>
      <t>2</t>
    </r>
  </si>
  <si>
    <r>
      <t>h</t>
    </r>
    <r>
      <rPr>
        <b/>
        <vertAlign val="subscript"/>
        <sz val="8"/>
        <rFont val="Arial"/>
        <family val="2"/>
      </rPr>
      <t>2</t>
    </r>
  </si>
  <si>
    <r>
      <t>b</t>
    </r>
    <r>
      <rPr>
        <b/>
        <vertAlign val="subscript"/>
        <sz val="8"/>
        <rFont val="Arial"/>
        <family val="2"/>
      </rPr>
      <t>3</t>
    </r>
  </si>
  <si>
    <r>
      <t>l</t>
    </r>
    <r>
      <rPr>
        <b/>
        <vertAlign val="subscript"/>
        <sz val="8"/>
        <rFont val="Arial"/>
        <family val="2"/>
      </rPr>
      <t>3</t>
    </r>
  </si>
  <si>
    <r>
      <t>b</t>
    </r>
    <r>
      <rPr>
        <b/>
        <vertAlign val="subscript"/>
        <sz val="8"/>
        <rFont val="Arial"/>
        <family val="2"/>
      </rPr>
      <t>4</t>
    </r>
  </si>
  <si>
    <r>
      <t>l</t>
    </r>
    <r>
      <rPr>
        <b/>
        <vertAlign val="subscript"/>
        <sz val="8"/>
        <rFont val="Arial"/>
        <family val="2"/>
      </rPr>
      <t>4</t>
    </r>
  </si>
  <si>
    <r>
      <t>b</t>
    </r>
    <r>
      <rPr>
        <b/>
        <vertAlign val="subscript"/>
        <sz val="8"/>
        <rFont val="Arial"/>
        <family val="2"/>
      </rPr>
      <t>5</t>
    </r>
  </si>
  <si>
    <r>
      <t>l</t>
    </r>
    <r>
      <rPr>
        <b/>
        <vertAlign val="subscript"/>
        <sz val="8"/>
        <rFont val="Arial"/>
        <family val="2"/>
      </rPr>
      <t>5</t>
    </r>
  </si>
  <si>
    <t>Stapelmaße</t>
  </si>
  <si>
    <r>
      <t>h</t>
    </r>
    <r>
      <rPr>
        <b/>
        <vertAlign val="subscript"/>
        <sz val="8"/>
        <rFont val="Arial"/>
        <family val="2"/>
      </rPr>
      <t>3</t>
    </r>
  </si>
  <si>
    <r>
      <t>h</t>
    </r>
    <r>
      <rPr>
        <b/>
        <vertAlign val="subscript"/>
        <sz val="8"/>
        <rFont val="Arial"/>
        <family val="2"/>
      </rPr>
      <t>5</t>
    </r>
  </si>
  <si>
    <t>min.</t>
  </si>
  <si>
    <t>max.</t>
  </si>
  <si>
    <t>600 x 800</t>
  </si>
  <si>
    <t>-</t>
  </si>
  <si>
    <t>800 x 1000</t>
  </si>
  <si>
    <t>800 x 1200</t>
  </si>
  <si>
    <t>1000 x 1200</t>
  </si>
  <si>
    <t>1200 x 1600</t>
  </si>
  <si>
    <t>1200 x 2000</t>
  </si>
  <si>
    <t>+5</t>
  </si>
  <si>
    <r>
      <t>1)</t>
    </r>
    <r>
      <rPr>
        <sz val="7"/>
        <rFont val="Arial"/>
        <family val="2"/>
      </rPr>
      <t xml:space="preserve"> </t>
    </r>
    <r>
      <rPr>
        <sz val="8"/>
        <rFont val="Arial"/>
        <family val="2"/>
      </rPr>
      <t>Die Stapelmaße b</t>
    </r>
    <r>
      <rPr>
        <vertAlign val="subscript"/>
        <sz val="8"/>
        <rFont val="Arial"/>
        <family val="2"/>
      </rPr>
      <t>5</t>
    </r>
    <r>
      <rPr>
        <sz val="8"/>
        <rFont val="Arial"/>
        <family val="2"/>
      </rPr>
      <t xml:space="preserve"> und l</t>
    </r>
    <r>
      <rPr>
        <vertAlign val="subscript"/>
        <sz val="8"/>
        <rFont val="Arial"/>
        <family val="2"/>
      </rPr>
      <t>5</t>
    </r>
    <r>
      <rPr>
        <sz val="8"/>
        <rFont val="Arial"/>
        <family val="2"/>
      </rPr>
      <t xml:space="preserve"> entsprechen den jeweiligen Fußmaßen b</t>
    </r>
    <r>
      <rPr>
        <vertAlign val="subscript"/>
        <sz val="8"/>
        <rFont val="Arial"/>
        <family val="2"/>
      </rPr>
      <t>1</t>
    </r>
    <r>
      <rPr>
        <sz val="8"/>
        <rFont val="Arial"/>
        <family val="2"/>
      </rPr>
      <t xml:space="preserve"> und l</t>
    </r>
    <r>
      <rPr>
        <vertAlign val="subscript"/>
        <sz val="8"/>
        <rFont val="Arial"/>
        <family val="2"/>
      </rPr>
      <t>1</t>
    </r>
    <r>
      <rPr>
        <sz val="8"/>
        <rFont val="Arial"/>
        <family val="2"/>
      </rPr>
      <t xml:space="preserve"> plus einer Zugabe, durch die ein einwandfreies Stapeln</t>
    </r>
  </si>
  <si>
    <t xml:space="preserve">ermöglicht wird. </t>
  </si>
  <si>
    <t>Sollten mehr als 6 Teile (4 Behälter) notwendig sein, einfach eine Teil-Zeile (Behälter-Spalte) kopieren und einfügen. Die Verknüpfungen sind dementsprechend gesetzt.</t>
  </si>
  <si>
    <r>
      <t>VoluOPT</t>
    </r>
    <r>
      <rPr>
        <sz val="14"/>
        <rFont val="Arial"/>
        <family val="2"/>
      </rPr>
      <t xml:space="preserve"> ist eine einfache Tabelle, um die </t>
    </r>
    <r>
      <rPr>
        <b/>
        <sz val="14"/>
        <rFont val="Arial"/>
        <family val="2"/>
      </rPr>
      <t>Befüllbarkeit</t>
    </r>
    <r>
      <rPr>
        <sz val="14"/>
        <rFont val="Arial"/>
        <family val="2"/>
      </rPr>
      <t xml:space="preserve"> verschiedener </t>
    </r>
    <r>
      <rPr>
        <b/>
        <sz val="14"/>
        <rFont val="Arial"/>
        <family val="2"/>
      </rPr>
      <t>Behälter</t>
    </r>
    <r>
      <rPr>
        <sz val="14"/>
        <rFont val="Arial"/>
        <family val="2"/>
      </rPr>
      <t xml:space="preserve"> (-typen </t>
    </r>
    <r>
      <rPr>
        <sz val="14"/>
        <rFont val="Arial"/>
        <family val="2"/>
      </rPr>
      <t>und -abmessungen) - zum Beispiel mit Werkstücken - zu bestimmen.</t>
    </r>
  </si>
  <si>
    <r>
      <t>Die Prüfung der Befüllbarkeit erfolgt hierbei sowohl nach</t>
    </r>
    <r>
      <rPr>
        <b/>
        <sz val="14"/>
        <rFont val="Arial"/>
        <family val="2"/>
      </rPr>
      <t xml:space="preserve"> Volumen </t>
    </r>
    <r>
      <rPr>
        <sz val="14"/>
        <rFont val="Arial"/>
        <family val="2"/>
      </rPr>
      <t xml:space="preserve">als auch nach </t>
    </r>
    <r>
      <rPr>
        <b/>
        <sz val="14"/>
        <rFont val="Arial"/>
        <family val="2"/>
      </rPr>
      <t>Gewicht</t>
    </r>
    <r>
      <rPr>
        <sz val="14"/>
        <rFont val="Arial"/>
        <family val="2"/>
      </rPr>
      <t>.</t>
    </r>
  </si>
  <si>
    <t>Den Rest macht VoluOPT automatisch.</t>
  </si>
  <si>
    <t xml:space="preserve"> </t>
  </si>
  <si>
    <t>x</t>
  </si>
  <si>
    <t>von Hand  (gewählten Behälter mit "x" ankreuzen)</t>
  </si>
  <si>
    <t>Behälterauswahl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</si>
</sst>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4">
    <font>
      <sz val="10"/>
      <name val="Arial"/>
      <family val="0"/>
    </font>
    <font>
      <sz val="11"/>
      <color indexed="8"/>
      <name val="Calibri"/>
      <family val="2"/>
    </font>
    <font>
      <b/>
      <sz val="10"/>
      <name val="Arial"/>
      <family val="2"/>
    </font>
    <font>
      <b/>
      <sz val="10"/>
      <color indexed="10"/>
      <name val="Arial"/>
      <family val="2"/>
    </font>
    <font>
      <sz val="8"/>
      <name val="Tahoma"/>
      <family val="2"/>
    </font>
    <font>
      <b/>
      <sz val="8"/>
      <name val="Tahoma"/>
      <family val="2"/>
    </font>
    <font>
      <sz val="10"/>
      <color indexed="55"/>
      <name val="Arial"/>
      <family val="2"/>
    </font>
    <font>
      <b/>
      <sz val="10"/>
      <color indexed="55"/>
      <name val="Arial"/>
      <family val="2"/>
    </font>
    <font>
      <sz val="36"/>
      <name val="Arial"/>
      <family val="2"/>
    </font>
    <font>
      <sz val="6"/>
      <name val="Arial"/>
      <family val="2"/>
    </font>
    <font>
      <b/>
      <sz val="6"/>
      <name val="Arial"/>
      <family val="2"/>
    </font>
    <font>
      <sz val="10"/>
      <color indexed="10"/>
      <name val="Arial"/>
      <family val="2"/>
    </font>
    <font>
      <sz val="16"/>
      <name val="Arial"/>
      <family val="2"/>
    </font>
    <font>
      <sz val="5"/>
      <name val="Tahoma"/>
      <family val="2"/>
    </font>
    <font>
      <sz val="8"/>
      <color indexed="10"/>
      <name val="Tahoma"/>
      <family val="2"/>
    </font>
    <font>
      <sz val="11"/>
      <name val="Arial"/>
      <family val="2"/>
    </font>
    <font>
      <sz val="9"/>
      <name val="Arial"/>
      <family val="2"/>
    </font>
    <font>
      <vertAlign val="subscript"/>
      <sz val="9"/>
      <name val="Arial"/>
      <family val="2"/>
    </font>
    <font>
      <b/>
      <sz val="9"/>
      <name val="Arial"/>
      <family val="2"/>
    </font>
    <font>
      <b/>
      <sz val="7"/>
      <name val="Arial"/>
      <family val="2"/>
    </font>
    <font>
      <b/>
      <vertAlign val="superscript"/>
      <sz val="7"/>
      <name val="Arial"/>
      <family val="2"/>
    </font>
    <font>
      <b/>
      <vertAlign val="subscript"/>
      <sz val="8"/>
      <name val="Arial"/>
      <family val="2"/>
    </font>
    <font>
      <sz val="7"/>
      <name val="Arial"/>
      <family val="2"/>
    </font>
    <font>
      <vertAlign val="superscript"/>
      <sz val="7"/>
      <name val="Arial"/>
      <family val="2"/>
    </font>
    <font>
      <sz val="8"/>
      <name val="Arial"/>
      <family val="2"/>
    </font>
    <font>
      <vertAlign val="subscript"/>
      <sz val="8"/>
      <name val="Arial"/>
      <family val="2"/>
    </font>
    <font>
      <sz val="14"/>
      <name val="Arial"/>
      <family val="2"/>
    </font>
    <font>
      <b/>
      <sz val="18"/>
      <name val="Arial"/>
      <family val="2"/>
    </font>
    <font>
      <b/>
      <sz val="14"/>
      <name val="Arial"/>
      <family val="2"/>
    </font>
    <font>
      <b/>
      <sz val="1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style="thin"/>
      <right/>
      <top style="thin"/>
      <bottom/>
    </border>
    <border>
      <left/>
      <right/>
      <top style="thin"/>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style="thin"/>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
      <left/>
      <right style="thin"/>
      <top style="thin"/>
      <bottom style="thin"/>
    </border>
    <border>
      <left style="thin"/>
      <right style="thin"/>
      <top/>
      <bottom/>
    </border>
    <border>
      <left style="thin"/>
      <right/>
      <top/>
      <bottom/>
    </border>
    <border>
      <left/>
      <right style="thin"/>
      <top/>
      <bottom/>
    </border>
    <border>
      <left/>
      <right style="thin"/>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5" borderId="2" applyNumberFormat="0" applyAlignment="0" applyProtection="0"/>
    <xf numFmtId="41" fontId="0" fillId="0" borderId="0" applyFont="0" applyFill="0" applyBorder="0" applyAlignment="0" applyProtection="0"/>
    <xf numFmtId="0" fontId="50" fillId="26"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7" borderId="0" applyNumberFormat="0" applyBorder="0" applyAlignment="0" applyProtection="0"/>
    <xf numFmtId="43" fontId="0" fillId="0" borderId="0" applyFont="0" applyFill="0" applyBorder="0" applyAlignment="0" applyProtection="0"/>
    <xf numFmtId="0" fontId="54"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1" borderId="9" applyNumberFormat="0" applyAlignment="0" applyProtection="0"/>
  </cellStyleXfs>
  <cellXfs count="142">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0" fillId="32" borderId="11" xfId="0" applyFont="1" applyFill="1" applyBorder="1" applyAlignment="1">
      <alignment horizontal="left"/>
    </xf>
    <xf numFmtId="0" fontId="0" fillId="32" borderId="12" xfId="0" applyFont="1" applyFill="1" applyBorder="1" applyAlignment="1">
      <alignment horizontal="left"/>
    </xf>
    <xf numFmtId="0" fontId="0" fillId="32" borderId="0" xfId="0" applyFill="1" applyBorder="1" applyAlignment="1">
      <alignment/>
    </xf>
    <xf numFmtId="0" fontId="0" fillId="32" borderId="0" xfId="0" applyFont="1" applyFill="1" applyBorder="1" applyAlignment="1">
      <alignment/>
    </xf>
    <xf numFmtId="0" fontId="3" fillId="32" borderId="13" xfId="0" applyFont="1" applyFill="1" applyBorder="1" applyAlignment="1">
      <alignment/>
    </xf>
    <xf numFmtId="0" fontId="3" fillId="32" borderId="14" xfId="0" applyFont="1" applyFill="1" applyBorder="1" applyAlignment="1">
      <alignment/>
    </xf>
    <xf numFmtId="0" fontId="3" fillId="32" borderId="13" xfId="0" applyFont="1" applyFill="1" applyBorder="1" applyAlignment="1">
      <alignment horizontal="left"/>
    </xf>
    <xf numFmtId="0" fontId="6" fillId="32" borderId="11" xfId="0" applyFont="1" applyFill="1" applyBorder="1" applyAlignment="1">
      <alignment horizontal="left"/>
    </xf>
    <xf numFmtId="0" fontId="6" fillId="32" borderId="12" xfId="0" applyFont="1" applyFill="1" applyBorder="1" applyAlignment="1">
      <alignment horizontal="left"/>
    </xf>
    <xf numFmtId="0" fontId="7" fillId="32" borderId="13" xfId="0" applyFont="1" applyFill="1" applyBorder="1" applyAlignment="1">
      <alignment horizontal="left"/>
    </xf>
    <xf numFmtId="0" fontId="7" fillId="32" borderId="15" xfId="0" applyFont="1" applyFill="1" applyBorder="1" applyAlignment="1">
      <alignment horizontal="left"/>
    </xf>
    <xf numFmtId="0" fontId="7" fillId="32" borderId="13" xfId="0" applyFont="1" applyFill="1" applyBorder="1" applyAlignment="1">
      <alignment/>
    </xf>
    <xf numFmtId="0" fontId="7" fillId="32" borderId="14" xfId="0" applyFont="1" applyFill="1" applyBorder="1" applyAlignment="1">
      <alignment/>
    </xf>
    <xf numFmtId="0" fontId="6" fillId="0" borderId="13" xfId="0" applyFont="1" applyFill="1" applyBorder="1" applyAlignment="1">
      <alignment/>
    </xf>
    <xf numFmtId="0" fontId="6" fillId="32" borderId="0" xfId="0" applyFont="1" applyFill="1" applyBorder="1" applyAlignment="1">
      <alignment/>
    </xf>
    <xf numFmtId="0" fontId="6" fillId="32" borderId="11" xfId="0" applyFont="1" applyFill="1" applyBorder="1" applyAlignment="1">
      <alignment/>
    </xf>
    <xf numFmtId="0" fontId="8" fillId="32" borderId="0" xfId="0" applyFont="1" applyFill="1" applyAlignment="1">
      <alignment/>
    </xf>
    <xf numFmtId="0" fontId="6" fillId="32" borderId="12" xfId="0" applyFont="1" applyFill="1" applyBorder="1" applyAlignment="1">
      <alignment/>
    </xf>
    <xf numFmtId="0" fontId="7" fillId="32" borderId="16" xfId="0" applyFont="1" applyFill="1" applyBorder="1" applyAlignment="1">
      <alignment/>
    </xf>
    <xf numFmtId="0" fontId="7" fillId="32" borderId="11" xfId="0" applyFont="1" applyFill="1" applyBorder="1" applyAlignment="1">
      <alignment/>
    </xf>
    <xf numFmtId="0" fontId="7" fillId="32" borderId="12" xfId="0" applyFont="1" applyFill="1" applyBorder="1" applyAlignment="1">
      <alignment/>
    </xf>
    <xf numFmtId="0" fontId="6" fillId="32" borderId="10" xfId="0" applyFont="1" applyFill="1" applyBorder="1" applyAlignment="1">
      <alignment/>
    </xf>
    <xf numFmtId="0" fontId="0" fillId="32" borderId="0" xfId="0" applyFill="1" applyAlignment="1">
      <alignment wrapText="1"/>
    </xf>
    <xf numFmtId="0" fontId="0" fillId="0" borderId="0" xfId="0" applyFill="1" applyBorder="1" applyAlignment="1">
      <alignment/>
    </xf>
    <xf numFmtId="0" fontId="0" fillId="32" borderId="0" xfId="0" applyFill="1" applyBorder="1" applyAlignment="1">
      <alignment horizontal="right"/>
    </xf>
    <xf numFmtId="0" fontId="0" fillId="0" borderId="11" xfId="0" applyFill="1" applyBorder="1" applyAlignment="1">
      <alignment/>
    </xf>
    <xf numFmtId="0" fontId="0" fillId="0" borderId="17" xfId="0" applyFill="1" applyBorder="1" applyAlignment="1">
      <alignment/>
    </xf>
    <xf numFmtId="0" fontId="0" fillId="0" borderId="18" xfId="0" applyFill="1" applyBorder="1" applyAlignment="1">
      <alignment horizontal="right"/>
    </xf>
    <xf numFmtId="2" fontId="2" fillId="0" borderId="19" xfId="0" applyNumberFormat="1" applyFont="1" applyFill="1" applyBorder="1" applyAlignment="1">
      <alignment/>
    </xf>
    <xf numFmtId="0" fontId="0" fillId="0" borderId="20" xfId="0" applyFill="1" applyBorder="1" applyAlignment="1">
      <alignment horizontal="right"/>
    </xf>
    <xf numFmtId="2" fontId="2" fillId="0" borderId="21" xfId="0" applyNumberFormat="1" applyFont="1" applyFill="1" applyBorder="1" applyAlignment="1">
      <alignment/>
    </xf>
    <xf numFmtId="0" fontId="0" fillId="4" borderId="0" xfId="0" applyFill="1" applyAlignment="1">
      <alignment/>
    </xf>
    <xf numFmtId="0" fontId="2" fillId="4" borderId="0" xfId="0" applyFont="1" applyFill="1" applyAlignment="1">
      <alignment/>
    </xf>
    <xf numFmtId="0" fontId="2" fillId="32" borderId="0" xfId="0" applyFont="1" applyFill="1" applyAlignment="1">
      <alignment/>
    </xf>
    <xf numFmtId="0" fontId="2" fillId="32" borderId="11" xfId="0" applyFont="1" applyFill="1" applyBorder="1" applyAlignment="1">
      <alignment horizontal="left"/>
    </xf>
    <xf numFmtId="0" fontId="0" fillId="32" borderId="0" xfId="0" applyFont="1" applyFill="1" applyAlignment="1">
      <alignment/>
    </xf>
    <xf numFmtId="0" fontId="0" fillId="32" borderId="12" xfId="0" applyFont="1" applyFill="1" applyBorder="1" applyAlignment="1">
      <alignment horizontal="left"/>
    </xf>
    <xf numFmtId="0" fontId="0" fillId="32" borderId="0" xfId="0" applyFont="1" applyFill="1" applyBorder="1" applyAlignment="1">
      <alignment/>
    </xf>
    <xf numFmtId="0" fontId="2" fillId="32" borderId="11" xfId="0" applyFont="1" applyFill="1" applyBorder="1" applyAlignment="1">
      <alignment/>
    </xf>
    <xf numFmtId="0" fontId="0" fillId="32" borderId="12" xfId="0" applyFont="1" applyFill="1" applyBorder="1" applyAlignment="1">
      <alignment/>
    </xf>
    <xf numFmtId="0" fontId="0" fillId="32" borderId="13" xfId="0" applyFont="1" applyFill="1" applyBorder="1" applyAlignment="1">
      <alignment/>
    </xf>
    <xf numFmtId="0" fontId="12" fillId="32" borderId="0" xfId="0" applyFont="1" applyFill="1" applyAlignment="1">
      <alignment/>
    </xf>
    <xf numFmtId="0" fontId="0" fillId="32" borderId="0" xfId="0" applyFont="1" applyFill="1" applyBorder="1" applyAlignment="1">
      <alignment horizontal="left"/>
    </xf>
    <xf numFmtId="0" fontId="11" fillId="32" borderId="0" xfId="0" applyFont="1" applyFill="1" applyBorder="1" applyAlignment="1">
      <alignment horizontal="left"/>
    </xf>
    <xf numFmtId="0" fontId="11" fillId="32" borderId="0" xfId="0" applyFont="1" applyFill="1" applyBorder="1" applyAlignment="1">
      <alignment/>
    </xf>
    <xf numFmtId="2" fontId="2" fillId="32" borderId="0" xfId="0" applyNumberFormat="1" applyFont="1" applyFill="1" applyBorder="1" applyAlignment="1">
      <alignment/>
    </xf>
    <xf numFmtId="0" fontId="2" fillId="32" borderId="0" xfId="0" applyFont="1" applyFill="1" applyBorder="1" applyAlignment="1">
      <alignment horizontal="left"/>
    </xf>
    <xf numFmtId="0" fontId="0" fillId="4" borderId="0" xfId="0" applyFont="1" applyFill="1" applyAlignment="1">
      <alignment horizontal="center"/>
    </xf>
    <xf numFmtId="0" fontId="0" fillId="32" borderId="0" xfId="0" applyFill="1" applyAlignment="1">
      <alignment horizontal="left" wrapText="1"/>
    </xf>
    <xf numFmtId="0" fontId="2" fillId="32" borderId="0" xfId="0" applyFont="1" applyFill="1" applyAlignment="1">
      <alignment horizontal="left" wrapText="1"/>
    </xf>
    <xf numFmtId="164" fontId="0" fillId="32" borderId="15" xfId="0" applyNumberFormat="1" applyFont="1" applyFill="1" applyBorder="1" applyAlignment="1">
      <alignment horizontal="left"/>
    </xf>
    <xf numFmtId="0" fontId="0" fillId="32" borderId="0" xfId="0" applyFont="1" applyFill="1" applyBorder="1" applyAlignment="1">
      <alignment horizontal="left" wrapText="1"/>
    </xf>
    <xf numFmtId="0" fontId="0" fillId="32" borderId="22" xfId="0" applyFill="1" applyBorder="1" applyAlignment="1">
      <alignment/>
    </xf>
    <xf numFmtId="0" fontId="0" fillId="32" borderId="14" xfId="0" applyFill="1" applyBorder="1" applyAlignment="1">
      <alignment/>
    </xf>
    <xf numFmtId="0" fontId="3" fillId="32" borderId="23" xfId="0" applyFont="1" applyFill="1" applyBorder="1" applyAlignment="1">
      <alignment/>
    </xf>
    <xf numFmtId="0" fontId="15" fillId="0" borderId="24" xfId="0" applyFont="1" applyBorder="1" applyAlignment="1">
      <alignment horizontal="center" vertical="top" wrapText="1"/>
    </xf>
    <xf numFmtId="0" fontId="3" fillId="32" borderId="10" xfId="0" applyFont="1" applyFill="1" applyBorder="1" applyAlignment="1">
      <alignment/>
    </xf>
    <xf numFmtId="0" fontId="16" fillId="0" borderId="0" xfId="0" applyFont="1" applyAlignment="1">
      <alignment/>
    </xf>
    <xf numFmtId="0" fontId="0" fillId="0" borderId="0" xfId="0" applyFont="1" applyAlignment="1">
      <alignment/>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0" xfId="0" applyFont="1" applyAlignment="1">
      <alignment horizontal="center" vertical="center" wrapText="1"/>
    </xf>
    <xf numFmtId="0" fontId="15" fillId="0" borderId="0" xfId="0" applyFont="1" applyAlignment="1">
      <alignment horizontal="center" vertical="center" wrapText="1"/>
    </xf>
    <xf numFmtId="0" fontId="15"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2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33" borderId="22"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22" fillId="0" borderId="25" xfId="0" applyFont="1" applyBorder="1" applyAlignment="1">
      <alignment horizontal="center" vertical="center" wrapText="1"/>
    </xf>
    <xf numFmtId="0" fontId="15" fillId="0" borderId="0" xfId="0" applyFont="1" applyAlignment="1">
      <alignment horizontal="right" vertical="center" wrapText="1"/>
    </xf>
    <xf numFmtId="0" fontId="22" fillId="0" borderId="11" xfId="0" applyFont="1" applyBorder="1" applyAlignment="1">
      <alignment horizontal="center" vertical="center" wrapText="1"/>
    </xf>
    <xf numFmtId="0" fontId="15" fillId="33" borderId="0" xfId="0" applyFont="1" applyFill="1" applyAlignment="1">
      <alignment horizontal="right" vertical="center" wrapText="1"/>
    </xf>
    <xf numFmtId="0" fontId="22" fillId="33" borderId="17"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27" xfId="0" applyFont="1" applyBorder="1" applyAlignment="1">
      <alignment horizontal="center" vertical="center" wrapText="1"/>
    </xf>
    <xf numFmtId="49" fontId="9" fillId="0" borderId="26" xfId="0" applyNumberFormat="1" applyFont="1" applyBorder="1" applyAlignment="1">
      <alignment horizontal="center" vertical="center" wrapText="1"/>
    </xf>
    <xf numFmtId="0" fontId="22" fillId="0" borderId="2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4" xfId="0" applyFont="1" applyBorder="1" applyAlignment="1">
      <alignment horizontal="center" vertical="center" wrapText="1"/>
    </xf>
    <xf numFmtId="0" fontId="19" fillId="33" borderId="28" xfId="0" applyFont="1" applyFill="1" applyBorder="1" applyAlignment="1">
      <alignment horizontal="center" vertical="center" wrapText="1"/>
    </xf>
    <xf numFmtId="0" fontId="19" fillId="0" borderId="28" xfId="0" applyFont="1" applyBorder="1" applyAlignment="1">
      <alignment horizontal="center" vertical="center" wrapText="1"/>
    </xf>
    <xf numFmtId="0" fontId="23" fillId="0" borderId="0" xfId="0" applyFont="1" applyAlignment="1">
      <alignment horizontal="left"/>
    </xf>
    <xf numFmtId="0" fontId="24" fillId="0" borderId="0" xfId="0" applyFont="1" applyAlignment="1">
      <alignment horizontal="left"/>
    </xf>
    <xf numFmtId="0" fontId="18" fillId="33" borderId="0" xfId="0" applyFont="1" applyFill="1" applyAlignment="1">
      <alignment horizontal="left"/>
    </xf>
    <xf numFmtId="0" fontId="0" fillId="33" borderId="0" xfId="0" applyFill="1" applyAlignment="1">
      <alignment/>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27" fillId="32" borderId="0" xfId="0" applyFont="1" applyFill="1" applyAlignment="1">
      <alignment/>
    </xf>
    <xf numFmtId="0" fontId="0" fillId="0" borderId="0" xfId="0" applyFill="1" applyBorder="1" applyAlignment="1">
      <alignment horizontal="center" vertical="center"/>
    </xf>
    <xf numFmtId="0" fontId="0" fillId="34" borderId="12" xfId="0" applyFont="1" applyFill="1" applyBorder="1" applyAlignment="1">
      <alignment horizontal="center" vertical="center"/>
    </xf>
    <xf numFmtId="0" fontId="0" fillId="34" borderId="12" xfId="0" applyFill="1" applyBorder="1" applyAlignment="1">
      <alignment horizontal="center" vertical="center"/>
    </xf>
    <xf numFmtId="2" fontId="0" fillId="34" borderId="12" xfId="0" applyNumberFormat="1" applyFill="1" applyBorder="1" applyAlignment="1">
      <alignment horizontal="center" vertical="center"/>
    </xf>
    <xf numFmtId="0" fontId="2" fillId="34" borderId="12" xfId="0" applyFont="1" applyFill="1" applyBorder="1" applyAlignment="1">
      <alignment horizontal="center" vertical="center"/>
    </xf>
    <xf numFmtId="2" fontId="0" fillId="0" borderId="0" xfId="0" applyNumberForma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35" borderId="12" xfId="0" applyFont="1" applyFill="1" applyBorder="1" applyAlignment="1">
      <alignment horizontal="center" vertical="center"/>
    </xf>
    <xf numFmtId="0" fontId="0" fillId="35" borderId="12" xfId="0" applyFill="1" applyBorder="1" applyAlignment="1">
      <alignment horizontal="center" vertical="center"/>
    </xf>
    <xf numFmtId="2" fontId="0" fillId="35" borderId="12" xfId="0" applyNumberFormat="1" applyFill="1" applyBorder="1" applyAlignment="1">
      <alignment horizontal="center" vertical="center"/>
    </xf>
    <xf numFmtId="0" fontId="2" fillId="35" borderId="12" xfId="0" applyFont="1" applyFill="1" applyBorder="1" applyAlignment="1">
      <alignment horizontal="center" vertical="center"/>
    </xf>
    <xf numFmtId="0" fontId="2" fillId="0" borderId="22" xfId="0" applyFont="1" applyFill="1" applyBorder="1" applyAlignment="1">
      <alignment horizontal="center" vertical="center"/>
    </xf>
    <xf numFmtId="2" fontId="0" fillId="0" borderId="22" xfId="0" applyNumberFormat="1" applyFont="1" applyFill="1" applyBorder="1" applyAlignment="1">
      <alignment horizontal="center" vertical="center"/>
    </xf>
    <xf numFmtId="0" fontId="0" fillId="35" borderId="12"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28" xfId="0" applyFont="1" applyFill="1" applyBorder="1" applyAlignment="1">
      <alignment horizontal="center" vertical="center"/>
    </xf>
    <xf numFmtId="0" fontId="29" fillId="32" borderId="0" xfId="0" applyFont="1" applyFill="1" applyAlignment="1">
      <alignment horizontal="left" vertical="top" wrapText="1"/>
    </xf>
    <xf numFmtId="0" fontId="26" fillId="32" borderId="0" xfId="0" applyFont="1" applyFill="1" applyAlignment="1">
      <alignment horizontal="left" vertical="top" wrapText="1"/>
    </xf>
    <xf numFmtId="0" fontId="0" fillId="0" borderId="0" xfId="0" applyAlignment="1">
      <alignment wrapText="1"/>
    </xf>
    <xf numFmtId="0" fontId="0" fillId="32" borderId="15"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0" xfId="0" applyFont="1" applyFill="1" applyBorder="1" applyAlignment="1">
      <alignment horizontal="left" wrapText="1"/>
    </xf>
    <xf numFmtId="0" fontId="0" fillId="32" borderId="0" xfId="0" applyFont="1" applyFill="1" applyBorder="1" applyAlignment="1">
      <alignment horizontal="left" vertical="top" wrapText="1"/>
    </xf>
    <xf numFmtId="0" fontId="11" fillId="32" borderId="0" xfId="0" applyFont="1" applyFill="1" applyBorder="1" applyAlignment="1">
      <alignment horizontal="center" vertical="center"/>
    </xf>
    <xf numFmtId="0" fontId="0" fillId="32" borderId="0" xfId="0" applyFill="1" applyAlignment="1">
      <alignment horizontal="left" wrapText="1"/>
    </xf>
    <xf numFmtId="0" fontId="0" fillId="0" borderId="22" xfId="0" applyFont="1" applyFill="1" applyBorder="1" applyAlignment="1">
      <alignment horizontal="center" vertical="center"/>
    </xf>
    <xf numFmtId="0" fontId="0" fillId="0" borderId="22" xfId="0" applyFill="1" applyBorder="1" applyAlignment="1">
      <alignment horizontal="center" vertical="center"/>
    </xf>
    <xf numFmtId="0" fontId="0" fillId="4" borderId="0" xfId="0" applyFont="1" applyFill="1" applyAlignment="1">
      <alignment horizont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0" fillId="0" borderId="17" xfId="0" applyBorder="1" applyAlignment="1">
      <alignment vertical="center" wrapText="1"/>
    </xf>
    <xf numFmtId="0" fontId="0" fillId="0" borderId="27" xfId="0" applyBorder="1" applyAlignment="1">
      <alignment vertical="center" wrapText="1"/>
    </xf>
    <xf numFmtId="0" fontId="15" fillId="0" borderId="2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22" xfId="0" applyBorder="1" applyAlignment="1">
      <alignment vertical="center" wrapText="1"/>
    </xf>
    <xf numFmtId="0" fontId="15" fillId="0" borderId="15" xfId="0" applyFont="1" applyBorder="1" applyAlignment="1">
      <alignment horizontal="center" vertical="top" wrapText="1"/>
    </xf>
    <xf numFmtId="0" fontId="15" fillId="0" borderId="24" xfId="0" applyFont="1" applyBorder="1" applyAlignment="1">
      <alignment horizontal="center" vertical="top" wrapText="1"/>
    </xf>
    <xf numFmtId="0" fontId="2" fillId="32" borderId="0" xfId="0" applyFont="1" applyFill="1" applyAlignment="1">
      <alignment horizontal="lef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1">
    <dxf>
      <font>
        <color indexed="9"/>
      </font>
      <border>
        <left/>
        <right/>
        <top/>
        <bottom/>
      </border>
    </dxf>
    <dxf>
      <fill>
        <patternFill>
          <bgColor theme="0"/>
        </patternFill>
      </fill>
      <border>
        <top style="thin"/>
        <bottom style="thin"/>
      </border>
    </dxf>
    <dxf>
      <font>
        <color indexed="9"/>
      </font>
    </dxf>
    <dxf>
      <font>
        <color indexed="42"/>
      </font>
    </dxf>
    <dxf>
      <font>
        <color indexed="42"/>
      </font>
    </dxf>
    <dxf>
      <font>
        <color indexed="42"/>
      </font>
    </dxf>
    <dxf>
      <font>
        <color indexed="42"/>
      </font>
    </dxf>
    <dxf>
      <font>
        <color indexed="42"/>
      </font>
    </dxf>
    <dxf>
      <font>
        <color indexed="42"/>
      </font>
    </dxf>
    <dxf>
      <font>
        <color indexed="42"/>
      </font>
    </dxf>
    <dxf>
      <fill>
        <patternFill>
          <bgColor theme="0"/>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5</xdr:row>
      <xdr:rowOff>9525</xdr:rowOff>
    </xdr:from>
    <xdr:to>
      <xdr:col>7</xdr:col>
      <xdr:colOff>400050</xdr:colOff>
      <xdr:row>19</xdr:row>
      <xdr:rowOff>9525</xdr:rowOff>
    </xdr:to>
    <xdr:grpSp>
      <xdr:nvGrpSpPr>
        <xdr:cNvPr id="1" name="Group 40"/>
        <xdr:cNvGrpSpPr>
          <a:grpSpLocks/>
        </xdr:cNvGrpSpPr>
      </xdr:nvGrpSpPr>
      <xdr:grpSpPr>
        <a:xfrm>
          <a:off x="1304925" y="1447800"/>
          <a:ext cx="3781425" cy="2266950"/>
          <a:chOff x="125" y="156"/>
          <a:chExt cx="397" cy="238"/>
        </a:xfrm>
        <a:solidFill>
          <a:srgbClr val="FFFFFF"/>
        </a:solidFill>
      </xdr:grpSpPr>
      <xdr:sp>
        <xdr:nvSpPr>
          <xdr:cNvPr id="2" name="Rectangle 1"/>
          <xdr:cNvSpPr>
            <a:spLocks/>
          </xdr:cNvSpPr>
        </xdr:nvSpPr>
        <xdr:spPr>
          <a:xfrm>
            <a:off x="125" y="167"/>
            <a:ext cx="364" cy="2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
          <xdr:cNvSpPr>
            <a:spLocks/>
          </xdr:cNvSpPr>
        </xdr:nvSpPr>
        <xdr:spPr>
          <a:xfrm>
            <a:off x="134" y="173"/>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229" y="174"/>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324" y="174"/>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5"/>
          <xdr:cNvSpPr>
            <a:spLocks/>
          </xdr:cNvSpPr>
        </xdr:nvSpPr>
        <xdr:spPr>
          <a:xfrm>
            <a:off x="134" y="194"/>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6"/>
          <xdr:cNvSpPr>
            <a:spLocks/>
          </xdr:cNvSpPr>
        </xdr:nvSpPr>
        <xdr:spPr>
          <a:xfrm>
            <a:off x="229" y="195"/>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7"/>
          <xdr:cNvSpPr>
            <a:spLocks/>
          </xdr:cNvSpPr>
        </xdr:nvSpPr>
        <xdr:spPr>
          <a:xfrm>
            <a:off x="324" y="195"/>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8"/>
          <xdr:cNvSpPr>
            <a:spLocks/>
          </xdr:cNvSpPr>
        </xdr:nvSpPr>
        <xdr:spPr>
          <a:xfrm>
            <a:off x="134" y="215"/>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9"/>
          <xdr:cNvSpPr>
            <a:spLocks/>
          </xdr:cNvSpPr>
        </xdr:nvSpPr>
        <xdr:spPr>
          <a:xfrm>
            <a:off x="229" y="216"/>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0"/>
          <xdr:cNvSpPr>
            <a:spLocks/>
          </xdr:cNvSpPr>
        </xdr:nvSpPr>
        <xdr:spPr>
          <a:xfrm>
            <a:off x="324" y="216"/>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1"/>
          <xdr:cNvSpPr>
            <a:spLocks/>
          </xdr:cNvSpPr>
        </xdr:nvSpPr>
        <xdr:spPr>
          <a:xfrm>
            <a:off x="134" y="236"/>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2"/>
          <xdr:cNvSpPr>
            <a:spLocks/>
          </xdr:cNvSpPr>
        </xdr:nvSpPr>
        <xdr:spPr>
          <a:xfrm>
            <a:off x="229" y="237"/>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3"/>
          <xdr:cNvSpPr>
            <a:spLocks/>
          </xdr:cNvSpPr>
        </xdr:nvSpPr>
        <xdr:spPr>
          <a:xfrm>
            <a:off x="324" y="237"/>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4"/>
          <xdr:cNvSpPr>
            <a:spLocks/>
          </xdr:cNvSpPr>
        </xdr:nvSpPr>
        <xdr:spPr>
          <a:xfrm>
            <a:off x="134" y="257"/>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5"/>
          <xdr:cNvSpPr>
            <a:spLocks/>
          </xdr:cNvSpPr>
        </xdr:nvSpPr>
        <xdr:spPr>
          <a:xfrm>
            <a:off x="229" y="258"/>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6"/>
          <xdr:cNvSpPr>
            <a:spLocks/>
          </xdr:cNvSpPr>
        </xdr:nvSpPr>
        <xdr:spPr>
          <a:xfrm>
            <a:off x="324" y="258"/>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Rectangle 17"/>
          <xdr:cNvSpPr>
            <a:spLocks/>
          </xdr:cNvSpPr>
        </xdr:nvSpPr>
        <xdr:spPr>
          <a:xfrm>
            <a:off x="134" y="278"/>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18"/>
          <xdr:cNvSpPr>
            <a:spLocks/>
          </xdr:cNvSpPr>
        </xdr:nvSpPr>
        <xdr:spPr>
          <a:xfrm>
            <a:off x="229" y="279"/>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19"/>
          <xdr:cNvSpPr>
            <a:spLocks/>
          </xdr:cNvSpPr>
        </xdr:nvSpPr>
        <xdr:spPr>
          <a:xfrm>
            <a:off x="324" y="279"/>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20"/>
          <xdr:cNvSpPr>
            <a:spLocks/>
          </xdr:cNvSpPr>
        </xdr:nvSpPr>
        <xdr:spPr>
          <a:xfrm>
            <a:off x="134" y="299"/>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Rectangle 21"/>
          <xdr:cNvSpPr>
            <a:spLocks/>
          </xdr:cNvSpPr>
        </xdr:nvSpPr>
        <xdr:spPr>
          <a:xfrm>
            <a:off x="229" y="300"/>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22"/>
          <xdr:cNvSpPr>
            <a:spLocks/>
          </xdr:cNvSpPr>
        </xdr:nvSpPr>
        <xdr:spPr>
          <a:xfrm>
            <a:off x="324" y="300"/>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23"/>
          <xdr:cNvSpPr>
            <a:spLocks/>
          </xdr:cNvSpPr>
        </xdr:nvSpPr>
        <xdr:spPr>
          <a:xfrm>
            <a:off x="134" y="320"/>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4"/>
          <xdr:cNvSpPr>
            <a:spLocks/>
          </xdr:cNvSpPr>
        </xdr:nvSpPr>
        <xdr:spPr>
          <a:xfrm>
            <a:off x="229" y="321"/>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Rectangle 25"/>
          <xdr:cNvSpPr>
            <a:spLocks/>
          </xdr:cNvSpPr>
        </xdr:nvSpPr>
        <xdr:spPr>
          <a:xfrm>
            <a:off x="324" y="321"/>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Rectangle 26"/>
          <xdr:cNvSpPr>
            <a:spLocks/>
          </xdr:cNvSpPr>
        </xdr:nvSpPr>
        <xdr:spPr>
          <a:xfrm>
            <a:off x="135" y="342"/>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27"/>
          <xdr:cNvSpPr>
            <a:spLocks/>
          </xdr:cNvSpPr>
        </xdr:nvSpPr>
        <xdr:spPr>
          <a:xfrm>
            <a:off x="230" y="343"/>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28"/>
          <xdr:cNvSpPr>
            <a:spLocks/>
          </xdr:cNvSpPr>
        </xdr:nvSpPr>
        <xdr:spPr>
          <a:xfrm>
            <a:off x="325" y="343"/>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29"/>
          <xdr:cNvSpPr>
            <a:spLocks/>
          </xdr:cNvSpPr>
        </xdr:nvSpPr>
        <xdr:spPr>
          <a:xfrm>
            <a:off x="135" y="363"/>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Rectangle 30"/>
          <xdr:cNvSpPr>
            <a:spLocks/>
          </xdr:cNvSpPr>
        </xdr:nvSpPr>
        <xdr:spPr>
          <a:xfrm>
            <a:off x="230" y="364"/>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31"/>
          <xdr:cNvSpPr>
            <a:spLocks/>
          </xdr:cNvSpPr>
        </xdr:nvSpPr>
        <xdr:spPr>
          <a:xfrm>
            <a:off x="325" y="364"/>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2"/>
          <xdr:cNvSpPr>
            <a:spLocks/>
          </xdr:cNvSpPr>
        </xdr:nvSpPr>
        <xdr:spPr>
          <a:xfrm rot="5400000">
            <a:off x="386" y="210"/>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Rectangle 33"/>
          <xdr:cNvSpPr>
            <a:spLocks/>
          </xdr:cNvSpPr>
        </xdr:nvSpPr>
        <xdr:spPr>
          <a:xfrm rot="5400000">
            <a:off x="408" y="211"/>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Rectangle 34"/>
          <xdr:cNvSpPr>
            <a:spLocks/>
          </xdr:cNvSpPr>
        </xdr:nvSpPr>
        <xdr:spPr>
          <a:xfrm rot="5400000">
            <a:off x="430" y="211"/>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5"/>
          <xdr:cNvSpPr>
            <a:spLocks/>
          </xdr:cNvSpPr>
        </xdr:nvSpPr>
        <xdr:spPr>
          <a:xfrm rot="5400000">
            <a:off x="385" y="317"/>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36"/>
          <xdr:cNvSpPr>
            <a:spLocks/>
          </xdr:cNvSpPr>
        </xdr:nvSpPr>
        <xdr:spPr>
          <a:xfrm rot="5400000">
            <a:off x="407" y="318"/>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Rectangle 37"/>
          <xdr:cNvSpPr>
            <a:spLocks/>
          </xdr:cNvSpPr>
        </xdr:nvSpPr>
        <xdr:spPr>
          <a:xfrm rot="5400000">
            <a:off x="429" y="318"/>
            <a:ext cx="9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39"/>
          <xdr:cNvSpPr>
            <a:spLocks/>
          </xdr:cNvSpPr>
        </xdr:nvSpPr>
        <xdr:spPr>
          <a:xfrm>
            <a:off x="420" y="156"/>
            <a:ext cx="73" cy="238"/>
          </a:xfrm>
          <a:prstGeom prst="ellips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27"/>
  <sheetViews>
    <sheetView tabSelected="1" zoomScale="75" zoomScaleNormal="75" zoomScalePageLayoutView="0" workbookViewId="0" topLeftCell="A1">
      <selection activeCell="A1" sqref="A1"/>
    </sheetView>
  </sheetViews>
  <sheetFormatPr defaultColWidth="11.421875" defaultRowHeight="12.75"/>
  <cols>
    <col min="1" max="1" width="1.28515625" style="1" customWidth="1"/>
    <col min="2" max="2" width="1.7109375" style="1" customWidth="1"/>
    <col min="3" max="4" width="5.57421875" style="1" customWidth="1"/>
    <col min="5" max="5" width="8.421875" style="1" bestFit="1" customWidth="1"/>
    <col min="6" max="6" width="8.28125" style="1" bestFit="1" customWidth="1"/>
    <col min="7" max="7" width="4.421875" style="1" customWidth="1"/>
    <col min="8" max="10" width="10.7109375" style="1" customWidth="1"/>
    <col min="11" max="11" width="5.140625" style="1" customWidth="1"/>
    <col min="12" max="14" width="10.7109375" style="1" customWidth="1"/>
    <col min="15" max="16384" width="11.421875" style="1" customWidth="1"/>
  </cols>
  <sheetData>
    <row r="1" ht="6" customHeight="1">
      <c r="A1" s="38" t="s">
        <v>70</v>
      </c>
    </row>
    <row r="2" ht="19.5" customHeight="1"/>
    <row r="3" ht="18" customHeight="1">
      <c r="C3" s="93" t="s">
        <v>27</v>
      </c>
    </row>
    <row r="4" ht="12.75"/>
    <row r="5" spans="3:15" s="25" customFormat="1" ht="45.75" customHeight="1">
      <c r="C5" s="115" t="s">
        <v>67</v>
      </c>
      <c r="D5" s="116"/>
      <c r="E5" s="116"/>
      <c r="F5" s="116"/>
      <c r="G5" s="116"/>
      <c r="H5" s="116"/>
      <c r="I5" s="116"/>
      <c r="J5" s="116"/>
      <c r="K5" s="116"/>
      <c r="L5" s="116"/>
      <c r="M5" s="116"/>
      <c r="N5" s="116"/>
      <c r="O5" s="117"/>
    </row>
    <row r="6" spans="3:15" s="25" customFormat="1" ht="34.5" customHeight="1">
      <c r="C6" s="116" t="s">
        <v>68</v>
      </c>
      <c r="D6" s="116"/>
      <c r="E6" s="116"/>
      <c r="F6" s="116"/>
      <c r="G6" s="116"/>
      <c r="H6" s="116"/>
      <c r="I6" s="116"/>
      <c r="J6" s="116"/>
      <c r="K6" s="116"/>
      <c r="L6" s="116"/>
      <c r="M6" s="116"/>
      <c r="N6" s="116"/>
      <c r="O6" s="117"/>
    </row>
    <row r="7" ht="34.5" customHeight="1">
      <c r="C7" s="44" t="s">
        <v>15</v>
      </c>
    </row>
    <row r="8" ht="12.75"/>
    <row r="9" ht="12.75"/>
    <row r="10" spans="8:16" ht="19.5" customHeight="1">
      <c r="H10" s="56" t="s">
        <v>6</v>
      </c>
      <c r="I10" s="2" t="s">
        <v>7</v>
      </c>
      <c r="J10" s="57" t="s">
        <v>4</v>
      </c>
      <c r="L10" s="18" t="s">
        <v>6</v>
      </c>
      <c r="M10" s="20" t="s">
        <v>7</v>
      </c>
      <c r="N10" s="21" t="s">
        <v>4</v>
      </c>
      <c r="P10" s="19"/>
    </row>
    <row r="11" spans="8:14" ht="12.75">
      <c r="H11" s="8" t="s">
        <v>0</v>
      </c>
      <c r="I11" s="59" t="s">
        <v>1</v>
      </c>
      <c r="J11" s="57" t="s">
        <v>2</v>
      </c>
      <c r="L11" s="22" t="s">
        <v>0</v>
      </c>
      <c r="M11" s="23" t="s">
        <v>1</v>
      </c>
      <c r="N11" s="21" t="s">
        <v>2</v>
      </c>
    </row>
    <row r="12" spans="8:14" ht="13.5" thickBot="1">
      <c r="H12" s="55"/>
      <c r="I12" s="5"/>
      <c r="J12" s="5"/>
      <c r="L12" s="24"/>
      <c r="M12" s="17"/>
      <c r="N12" s="17"/>
    </row>
    <row r="13" spans="3:14" ht="12.75">
      <c r="C13" s="3" t="s">
        <v>8</v>
      </c>
      <c r="D13" s="4"/>
      <c r="E13" s="9" t="s">
        <v>4</v>
      </c>
      <c r="F13" s="113" t="s">
        <v>3</v>
      </c>
      <c r="H13" s="28"/>
      <c r="I13" s="30" t="s">
        <v>11</v>
      </c>
      <c r="J13" s="31"/>
      <c r="L13" s="28"/>
      <c r="M13" s="30" t="s">
        <v>11</v>
      </c>
      <c r="N13" s="31"/>
    </row>
    <row r="14" spans="3:14" ht="13.5" thickBot="1">
      <c r="C14" s="7" t="s">
        <v>0</v>
      </c>
      <c r="D14" s="7" t="s">
        <v>1</v>
      </c>
      <c r="E14" s="8" t="s">
        <v>2</v>
      </c>
      <c r="F14" s="114"/>
      <c r="H14" s="29"/>
      <c r="I14" s="32" t="s">
        <v>12</v>
      </c>
      <c r="J14" s="33"/>
      <c r="L14" s="29"/>
      <c r="M14" s="32" t="s">
        <v>12</v>
      </c>
      <c r="N14" s="33"/>
    </row>
    <row r="15" spans="3:14" ht="13.5" thickBot="1">
      <c r="C15" s="6"/>
      <c r="D15" s="6"/>
      <c r="E15" s="6"/>
      <c r="F15" s="6"/>
      <c r="H15" s="5"/>
      <c r="I15" s="5"/>
      <c r="J15" s="5"/>
      <c r="L15" s="17"/>
      <c r="M15" s="17"/>
      <c r="N15" s="17"/>
    </row>
    <row r="16" spans="3:14" ht="12.75">
      <c r="C16" s="10" t="s">
        <v>8</v>
      </c>
      <c r="D16" s="11"/>
      <c r="E16" s="12" t="s">
        <v>4</v>
      </c>
      <c r="F16" s="13" t="s">
        <v>3</v>
      </c>
      <c r="H16" s="28"/>
      <c r="I16" s="30" t="s">
        <v>11</v>
      </c>
      <c r="J16" s="31"/>
      <c r="L16" s="28"/>
      <c r="M16" s="30" t="s">
        <v>11</v>
      </c>
      <c r="N16" s="31"/>
    </row>
    <row r="17" spans="3:14" ht="13.5" thickBot="1">
      <c r="C17" s="14" t="s">
        <v>0</v>
      </c>
      <c r="D17" s="14" t="s">
        <v>1</v>
      </c>
      <c r="E17" s="15" t="s">
        <v>2</v>
      </c>
      <c r="F17" s="16" t="s">
        <v>5</v>
      </c>
      <c r="H17" s="29"/>
      <c r="I17" s="32" t="s">
        <v>12</v>
      </c>
      <c r="J17" s="33"/>
      <c r="L17" s="29"/>
      <c r="M17" s="32" t="s">
        <v>12</v>
      </c>
      <c r="N17" s="33"/>
    </row>
    <row r="18" spans="3:14" ht="13.5" thickBot="1">
      <c r="C18" s="17"/>
      <c r="D18" s="17"/>
      <c r="E18" s="17"/>
      <c r="F18" s="17"/>
      <c r="H18" s="17"/>
      <c r="I18" s="17"/>
      <c r="J18" s="17"/>
      <c r="L18" s="17"/>
      <c r="M18" s="17"/>
      <c r="N18" s="17"/>
    </row>
    <row r="19" spans="3:14" ht="12.75">
      <c r="C19" s="10" t="s">
        <v>8</v>
      </c>
      <c r="D19" s="11"/>
      <c r="E19" s="12" t="s">
        <v>4</v>
      </c>
      <c r="F19" s="13" t="s">
        <v>3</v>
      </c>
      <c r="H19" s="28"/>
      <c r="I19" s="30" t="s">
        <v>11</v>
      </c>
      <c r="J19" s="31"/>
      <c r="L19" s="28"/>
      <c r="M19" s="30" t="s">
        <v>11</v>
      </c>
      <c r="N19" s="31"/>
    </row>
    <row r="20" spans="3:14" ht="13.5" thickBot="1">
      <c r="C20" s="14" t="s">
        <v>0</v>
      </c>
      <c r="D20" s="14" t="s">
        <v>1</v>
      </c>
      <c r="E20" s="15" t="s">
        <v>2</v>
      </c>
      <c r="F20" s="16" t="s">
        <v>5</v>
      </c>
      <c r="H20" s="29"/>
      <c r="I20" s="32" t="s">
        <v>12</v>
      </c>
      <c r="J20" s="33"/>
      <c r="L20" s="29"/>
      <c r="M20" s="32" t="s">
        <v>12</v>
      </c>
      <c r="N20" s="33"/>
    </row>
    <row r="21" spans="3:14" ht="13.5" thickBot="1">
      <c r="C21" s="17"/>
      <c r="D21" s="17"/>
      <c r="E21" s="17"/>
      <c r="F21" s="17"/>
      <c r="H21" s="17"/>
      <c r="I21" s="17"/>
      <c r="J21" s="17"/>
      <c r="L21" s="17"/>
      <c r="M21" s="17"/>
      <c r="N21" s="17"/>
    </row>
    <row r="22" spans="3:14" ht="12.75">
      <c r="C22" s="10" t="s">
        <v>8</v>
      </c>
      <c r="D22" s="11"/>
      <c r="E22" s="12" t="s">
        <v>4</v>
      </c>
      <c r="F22" s="13" t="s">
        <v>3</v>
      </c>
      <c r="H22" s="28"/>
      <c r="I22" s="30" t="s">
        <v>11</v>
      </c>
      <c r="J22" s="31"/>
      <c r="L22" s="28"/>
      <c r="M22" s="30" t="s">
        <v>11</v>
      </c>
      <c r="N22" s="31"/>
    </row>
    <row r="23" spans="3:14" ht="13.5" thickBot="1">
      <c r="C23" s="14" t="s">
        <v>0</v>
      </c>
      <c r="D23" s="14" t="s">
        <v>1</v>
      </c>
      <c r="E23" s="15" t="s">
        <v>2</v>
      </c>
      <c r="F23" s="16" t="s">
        <v>5</v>
      </c>
      <c r="H23" s="29"/>
      <c r="I23" s="32" t="s">
        <v>12</v>
      </c>
      <c r="J23" s="33"/>
      <c r="L23" s="29"/>
      <c r="M23" s="32" t="s">
        <v>12</v>
      </c>
      <c r="N23" s="33"/>
    </row>
    <row r="24" ht="12.75"/>
    <row r="25" ht="22.5" customHeight="1">
      <c r="C25" s="19"/>
    </row>
    <row r="26" ht="22.5" customHeight="1">
      <c r="C26" s="19"/>
    </row>
    <row r="27" ht="21.75" customHeight="1">
      <c r="C27" s="19"/>
    </row>
    <row r="29" ht="40.5" customHeight="1"/>
  </sheetData>
  <sheetProtection/>
  <mergeCells count="3">
    <mergeCell ref="F13:F14"/>
    <mergeCell ref="C5:O5"/>
    <mergeCell ref="C6:O6"/>
  </mergeCells>
  <printOptions/>
  <pageMargins left="0.787401575" right="0.787401575" top="0.984251969" bottom="0.984251969" header="0.4921259845" footer="0.492125984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U40"/>
  <sheetViews>
    <sheetView zoomScalePageLayoutView="0" workbookViewId="0" topLeftCell="A1">
      <pane ySplit="7" topLeftCell="A8" activePane="bottomLeft" state="frozen"/>
      <selection pane="topLeft" activeCell="A1" sqref="A1"/>
      <selection pane="bottomLeft" activeCell="A1" sqref="A1"/>
    </sheetView>
  </sheetViews>
  <sheetFormatPr defaultColWidth="11.421875" defaultRowHeight="12.75"/>
  <cols>
    <col min="1" max="1" width="1.7109375" style="1" customWidth="1"/>
    <col min="2" max="2" width="3.8515625" style="38" customWidth="1"/>
    <col min="3" max="3" width="4.421875" style="38" customWidth="1"/>
    <col min="4" max="4" width="4.7109375" style="38" customWidth="1"/>
    <col min="5" max="5" width="6.7109375" style="38" customWidth="1"/>
    <col min="6" max="6" width="3.57421875" style="1" customWidth="1"/>
    <col min="7" max="9" width="7.7109375" style="1" customWidth="1"/>
    <col min="10" max="10" width="3.7109375" style="1" customWidth="1"/>
    <col min="11" max="13" width="7.7109375" style="1" customWidth="1"/>
    <col min="14" max="14" width="3.421875" style="1" customWidth="1"/>
    <col min="15" max="17" width="7.7109375" style="1" customWidth="1"/>
    <col min="18" max="18" width="4.00390625" style="1" customWidth="1"/>
    <col min="19" max="21" width="7.7109375" style="1" customWidth="1"/>
    <col min="22" max="16384" width="11.421875" style="1" customWidth="1"/>
  </cols>
  <sheetData>
    <row r="1" ht="9.75" customHeight="1"/>
    <row r="2" spans="2:12" ht="12.75">
      <c r="B2" s="40" t="s">
        <v>16</v>
      </c>
      <c r="C2" s="40"/>
      <c r="D2" s="40"/>
      <c r="E2" s="40"/>
      <c r="F2" s="5"/>
      <c r="G2" s="5"/>
      <c r="H2" s="5"/>
      <c r="I2" s="5"/>
      <c r="J2" s="5"/>
      <c r="K2" s="5"/>
      <c r="L2" s="5"/>
    </row>
    <row r="3" spans="2:12" ht="6" customHeight="1">
      <c r="B3" s="40"/>
      <c r="C3" s="40"/>
      <c r="D3" s="40"/>
      <c r="E3" s="40"/>
      <c r="F3" s="5"/>
      <c r="G3" s="5"/>
      <c r="H3" s="5"/>
      <c r="I3" s="5"/>
      <c r="J3" s="5"/>
      <c r="K3" s="5"/>
      <c r="L3" s="5"/>
    </row>
    <row r="4" spans="2:19" ht="27" customHeight="1">
      <c r="B4" s="120" t="s">
        <v>66</v>
      </c>
      <c r="C4" s="120"/>
      <c r="D4" s="120"/>
      <c r="E4" s="120"/>
      <c r="F4" s="120"/>
      <c r="G4" s="120"/>
      <c r="H4" s="120"/>
      <c r="I4" s="120"/>
      <c r="J4" s="120"/>
      <c r="K4" s="120"/>
      <c r="L4" s="120"/>
      <c r="M4" s="120"/>
      <c r="N4" s="120"/>
      <c r="O4" s="120"/>
      <c r="P4" s="120"/>
      <c r="Q4" s="120"/>
      <c r="R4" s="120"/>
      <c r="S4" s="120"/>
    </row>
    <row r="5" spans="2:19" ht="7.5" customHeight="1">
      <c r="B5" s="54"/>
      <c r="C5" s="54"/>
      <c r="D5" s="54"/>
      <c r="E5" s="54"/>
      <c r="F5" s="54"/>
      <c r="G5" s="54"/>
      <c r="H5" s="54"/>
      <c r="I5" s="54"/>
      <c r="J5" s="54"/>
      <c r="K5" s="54"/>
      <c r="L5" s="54"/>
      <c r="M5" s="54"/>
      <c r="N5" s="54"/>
      <c r="O5" s="54"/>
      <c r="P5" s="54"/>
      <c r="Q5" s="54"/>
      <c r="R5" s="54"/>
      <c r="S5" s="54"/>
    </row>
    <row r="6" spans="2:19" ht="27" customHeight="1">
      <c r="B6" s="121" t="s">
        <v>20</v>
      </c>
      <c r="C6" s="121"/>
      <c r="D6" s="121"/>
      <c r="E6" s="121"/>
      <c r="F6" s="121"/>
      <c r="G6" s="121"/>
      <c r="H6" s="121"/>
      <c r="I6" s="121"/>
      <c r="J6" s="121"/>
      <c r="K6" s="121"/>
      <c r="L6" s="121"/>
      <c r="M6" s="121"/>
      <c r="N6" s="121"/>
      <c r="O6" s="121"/>
      <c r="P6" s="121"/>
      <c r="Q6" s="121"/>
      <c r="R6" s="121"/>
      <c r="S6" s="121"/>
    </row>
    <row r="7" spans="2:9" ht="9.75" customHeight="1">
      <c r="B7" s="40"/>
      <c r="C7" s="40"/>
      <c r="D7" s="40"/>
      <c r="E7" s="40"/>
      <c r="G7" s="5"/>
      <c r="H7" s="5"/>
      <c r="I7" s="5"/>
    </row>
    <row r="8" ht="9.75" customHeight="1"/>
    <row r="9" spans="7:21" s="38" customFormat="1" ht="12.75">
      <c r="G9" s="41" t="s">
        <v>9</v>
      </c>
      <c r="H9" s="42"/>
      <c r="I9" s="43">
        <v>500</v>
      </c>
      <c r="K9" s="41" t="s">
        <v>21</v>
      </c>
      <c r="L9" s="42"/>
      <c r="M9" s="43">
        <v>1000</v>
      </c>
      <c r="O9" s="41" t="s">
        <v>22</v>
      </c>
      <c r="P9" s="42"/>
      <c r="Q9" s="43">
        <v>1000</v>
      </c>
      <c r="S9" s="41" t="s">
        <v>23</v>
      </c>
      <c r="T9" s="42"/>
      <c r="U9" s="43">
        <v>2000</v>
      </c>
    </row>
    <row r="10" spans="7:21" s="38" customFormat="1" ht="12.75">
      <c r="G10" s="43">
        <f>Behälterdatenbank!$I11</f>
        <v>750</v>
      </c>
      <c r="H10" s="43">
        <f>Behälterdatenbank!$H11</f>
        <v>550</v>
      </c>
      <c r="I10" s="43">
        <f>Behälterdatenbank!$O11</f>
        <v>275</v>
      </c>
      <c r="K10" s="43">
        <f>Behälterdatenbank!$I12</f>
        <v>950</v>
      </c>
      <c r="L10" s="43">
        <f>Behälterdatenbank!$H12</f>
        <v>750</v>
      </c>
      <c r="M10" s="43">
        <f>Behälterdatenbank!$O12</f>
        <v>400</v>
      </c>
      <c r="O10" s="43">
        <f>Behälterdatenbank!$I13</f>
        <v>1150</v>
      </c>
      <c r="P10" s="43">
        <f>Behälterdatenbank!$H13</f>
        <v>750</v>
      </c>
      <c r="Q10" s="43">
        <f>Behälterdatenbank!$O13</f>
        <v>525</v>
      </c>
      <c r="S10" s="43">
        <f>Behälterdatenbank!$I14</f>
        <v>1150</v>
      </c>
      <c r="T10" s="43">
        <f>Behälterdatenbank!$H14</f>
        <v>950</v>
      </c>
      <c r="U10" s="43">
        <f>Behälterdatenbank!$O14</f>
        <v>650</v>
      </c>
    </row>
    <row r="11" spans="1:21" ht="11.25" customHeight="1" thickBot="1">
      <c r="A11" s="5"/>
      <c r="B11" s="40"/>
      <c r="C11" s="40"/>
      <c r="D11" s="40"/>
      <c r="E11" s="40"/>
      <c r="F11" s="5"/>
      <c r="G11" s="5"/>
      <c r="H11" s="5"/>
      <c r="I11" s="5"/>
      <c r="J11" s="5"/>
      <c r="K11" s="5"/>
      <c r="L11" s="5"/>
      <c r="M11" s="5"/>
      <c r="N11" s="5"/>
      <c r="O11" s="5"/>
      <c r="P11" s="5"/>
      <c r="Q11" s="5"/>
      <c r="R11" s="5"/>
      <c r="S11" s="5"/>
      <c r="T11" s="5"/>
      <c r="U11" s="5"/>
    </row>
    <row r="12" spans="2:21" ht="12.75">
      <c r="B12" s="37" t="s">
        <v>10</v>
      </c>
      <c r="C12" s="39">
        <v>1</v>
      </c>
      <c r="D12" s="53">
        <v>7.5</v>
      </c>
      <c r="E12" s="118">
        <v>450</v>
      </c>
      <c r="G12" s="28">
        <f>ROUNDDOWN(G$10/$B13,0)*ROUNDDOWN(H$10/$C13,0)*ROUNDDOWN(I$10/$D13,0)</f>
        <v>9</v>
      </c>
      <c r="H12" s="30" t="s">
        <v>11</v>
      </c>
      <c r="I12" s="31">
        <f>$E12/G12</f>
        <v>50</v>
      </c>
      <c r="K12" s="28">
        <f>ROUNDDOWN(K$10/$B13,0)*ROUNDDOWN(L$10/$C13,0)*ROUNDDOWN(M$10/$D13,0)</f>
        <v>40</v>
      </c>
      <c r="L12" s="30" t="s">
        <v>11</v>
      </c>
      <c r="M12" s="31">
        <f>$E12/K12</f>
        <v>11.25</v>
      </c>
      <c r="O12" s="28">
        <f>ROUNDDOWN(O$10/$B13,0)*ROUNDDOWN(P$10/$C13,0)*ROUNDDOWN(Q$10/$D13,0)</f>
        <v>75</v>
      </c>
      <c r="P12" s="30" t="s">
        <v>11</v>
      </c>
      <c r="Q12" s="31">
        <f>$E12/O12</f>
        <v>6</v>
      </c>
      <c r="S12" s="28">
        <f>ROUNDDOWN(S$10/$B13,0)*ROUNDDOWN(T$10/$C13,0)*ROUNDDOWN(U$10/$D13,0)</f>
        <v>90</v>
      </c>
      <c r="T12" s="30" t="s">
        <v>11</v>
      </c>
      <c r="U12" s="31">
        <f>$E12/S12</f>
        <v>5</v>
      </c>
    </row>
    <row r="13" spans="2:21" ht="13.5" thickBot="1">
      <c r="B13" s="43">
        <v>230</v>
      </c>
      <c r="C13" s="43">
        <v>140</v>
      </c>
      <c r="D13" s="43">
        <v>166</v>
      </c>
      <c r="E13" s="119"/>
      <c r="G13" s="29">
        <f>ROUNDDOWN(I$9/$D12,0)</f>
        <v>66</v>
      </c>
      <c r="H13" s="32" t="s">
        <v>12</v>
      </c>
      <c r="I13" s="33">
        <f>$E12/G13</f>
        <v>6.818181818181818</v>
      </c>
      <c r="K13" s="29">
        <f>ROUNDDOWN(M$9/$D12,0)</f>
        <v>133</v>
      </c>
      <c r="L13" s="32" t="s">
        <v>12</v>
      </c>
      <c r="M13" s="33">
        <f>$E12/K13</f>
        <v>3.3834586466165413</v>
      </c>
      <c r="O13" s="29">
        <f>ROUNDDOWN(Q$9/$D12,0)</f>
        <v>133</v>
      </c>
      <c r="P13" s="32" t="s">
        <v>12</v>
      </c>
      <c r="Q13" s="33">
        <f>$E12/O13</f>
        <v>3.3834586466165413</v>
      </c>
      <c r="S13" s="29">
        <f>ROUNDDOWN(U$9/$D12,0)</f>
        <v>266</v>
      </c>
      <c r="T13" s="32" t="s">
        <v>12</v>
      </c>
      <c r="U13" s="33">
        <f>$E12/S13</f>
        <v>1.6917293233082706</v>
      </c>
    </row>
    <row r="14" spans="1:21" ht="11.25" customHeight="1" thickBot="1">
      <c r="A14" s="5"/>
      <c r="B14" s="40"/>
      <c r="C14" s="40"/>
      <c r="D14" s="40"/>
      <c r="E14" s="40"/>
      <c r="F14" s="5"/>
      <c r="G14" s="5"/>
      <c r="H14" s="5"/>
      <c r="I14" s="5"/>
      <c r="J14" s="5"/>
      <c r="K14" s="5"/>
      <c r="L14" s="5"/>
      <c r="M14" s="5"/>
      <c r="N14" s="5"/>
      <c r="O14" s="5"/>
      <c r="P14" s="5"/>
      <c r="Q14" s="5"/>
      <c r="R14" s="5"/>
      <c r="S14" s="5"/>
      <c r="T14" s="5"/>
      <c r="U14" s="5"/>
    </row>
    <row r="15" spans="2:21" ht="12.75">
      <c r="B15" s="37" t="s">
        <v>10</v>
      </c>
      <c r="C15" s="39">
        <v>2</v>
      </c>
      <c r="D15" s="53">
        <v>1.8</v>
      </c>
      <c r="E15" s="118">
        <v>1200</v>
      </c>
      <c r="G15" s="28">
        <f>ROUNDDOWN(G$10/$B16,0)*ROUNDDOWN(H$10/$C16,0)*ROUNDDOWN(I$10/$D16,0)</f>
        <v>264</v>
      </c>
      <c r="H15" s="30" t="s">
        <v>11</v>
      </c>
      <c r="I15" s="31">
        <f>$E15/G15</f>
        <v>4.545454545454546</v>
      </c>
      <c r="K15" s="28">
        <f>ROUNDDOWN(K$10/$B16,0)*ROUNDDOWN(L$10/$C16,0)*ROUNDDOWN(M$10/$D16,0)</f>
        <v>825</v>
      </c>
      <c r="L15" s="30" t="s">
        <v>11</v>
      </c>
      <c r="M15" s="31">
        <f>$E15/K15</f>
        <v>1.4545454545454546</v>
      </c>
      <c r="O15" s="28">
        <f>ROUNDDOWN(O$10/$B16,0)*ROUNDDOWN(P$10/$C16,0)*ROUNDDOWN(Q$10/$D16,0)</f>
        <v>1290</v>
      </c>
      <c r="P15" s="30" t="s">
        <v>11</v>
      </c>
      <c r="Q15" s="31">
        <f>$E15/O15</f>
        <v>0.9302325581395349</v>
      </c>
      <c r="S15" s="28">
        <f>ROUNDDOWN(S$10/$B16,0)*ROUNDDOWN(T$10/$C16,0)*ROUNDDOWN(U$10/$D16,0)</f>
        <v>2268</v>
      </c>
      <c r="T15" s="30" t="s">
        <v>11</v>
      </c>
      <c r="U15" s="31">
        <f>$E15/S15</f>
        <v>0.5291005291005291</v>
      </c>
    </row>
    <row r="16" spans="2:21" ht="13.5" thickBot="1">
      <c r="B16" s="43">
        <v>190</v>
      </c>
      <c r="C16" s="43">
        <v>130</v>
      </c>
      <c r="D16" s="43">
        <v>12</v>
      </c>
      <c r="E16" s="119"/>
      <c r="G16" s="29">
        <f>ROUNDDOWN(I$9/$D15,0)</f>
        <v>277</v>
      </c>
      <c r="H16" s="32" t="s">
        <v>12</v>
      </c>
      <c r="I16" s="33">
        <f>$E15/G16</f>
        <v>4.332129963898917</v>
      </c>
      <c r="K16" s="29">
        <f>ROUNDDOWN(M$9/$D15,0)</f>
        <v>555</v>
      </c>
      <c r="L16" s="32" t="s">
        <v>12</v>
      </c>
      <c r="M16" s="33">
        <f>$E15/K16</f>
        <v>2.1621621621621623</v>
      </c>
      <c r="O16" s="29">
        <f>ROUNDDOWN(Q$9/$D15,0)</f>
        <v>555</v>
      </c>
      <c r="P16" s="32" t="s">
        <v>12</v>
      </c>
      <c r="Q16" s="33">
        <f>$E15/O16</f>
        <v>2.1621621621621623</v>
      </c>
      <c r="S16" s="29">
        <f>ROUNDDOWN(U$9/$D15,0)</f>
        <v>1111</v>
      </c>
      <c r="T16" s="32" t="s">
        <v>12</v>
      </c>
      <c r="U16" s="33">
        <f>$E15/S16</f>
        <v>1.08010801080108</v>
      </c>
    </row>
    <row r="17" spans="1:21" ht="11.25" customHeight="1" thickBot="1">
      <c r="A17" s="5"/>
      <c r="B17" s="40"/>
      <c r="C17" s="40"/>
      <c r="D17" s="40"/>
      <c r="E17" s="40"/>
      <c r="F17" s="5"/>
      <c r="G17" s="5"/>
      <c r="H17" s="5"/>
      <c r="I17" s="5"/>
      <c r="J17" s="5"/>
      <c r="K17" s="5"/>
      <c r="L17" s="5"/>
      <c r="M17" s="5"/>
      <c r="N17" s="5"/>
      <c r="O17" s="5"/>
      <c r="P17" s="5"/>
      <c r="Q17" s="5"/>
      <c r="R17" s="5"/>
      <c r="S17" s="5"/>
      <c r="T17" s="5"/>
      <c r="U17" s="5"/>
    </row>
    <row r="18" spans="2:21" ht="12.75">
      <c r="B18" s="37" t="s">
        <v>24</v>
      </c>
      <c r="C18" s="39">
        <v>3</v>
      </c>
      <c r="D18" s="53">
        <v>4</v>
      </c>
      <c r="E18" s="118">
        <v>750</v>
      </c>
      <c r="G18" s="28">
        <f>ROUNDDOWN(G$10/$B19,0)*ROUNDDOWN(H$10/$C19,0)*ROUNDDOWN(I$10/$D19,0)</f>
        <v>60</v>
      </c>
      <c r="H18" s="30" t="s">
        <v>11</v>
      </c>
      <c r="I18" s="31">
        <f>$E18/G18</f>
        <v>12.5</v>
      </c>
      <c r="K18" s="28">
        <f>ROUNDDOWN(K$10/$B19,0)*ROUNDDOWN(L$10/$C19,0)*ROUNDDOWN(M$10/$D19,0)</f>
        <v>175</v>
      </c>
      <c r="L18" s="30" t="s">
        <v>11</v>
      </c>
      <c r="M18" s="31">
        <f>$E18/K18</f>
        <v>4.285714285714286</v>
      </c>
      <c r="O18" s="28">
        <f>ROUNDDOWN(O$10/$B19,0)*ROUNDDOWN(P$10/$C19,0)*ROUNDDOWN(Q$10/$D19,0)</f>
        <v>280</v>
      </c>
      <c r="P18" s="30" t="s">
        <v>11</v>
      </c>
      <c r="Q18" s="31">
        <f>$E18/O18</f>
        <v>2.6785714285714284</v>
      </c>
      <c r="S18" s="28">
        <f>ROUNDDOWN(S$10/$B19,0)*ROUNDDOWN(T$10/$C19,0)*ROUNDDOWN(U$10/$D19,0)</f>
        <v>448</v>
      </c>
      <c r="T18" s="30" t="s">
        <v>11</v>
      </c>
      <c r="U18" s="31">
        <f>$E18/S18</f>
        <v>1.6741071428571428</v>
      </c>
    </row>
    <row r="19" spans="2:21" ht="13.5" thickBot="1">
      <c r="B19" s="43">
        <v>130</v>
      </c>
      <c r="C19" s="43">
        <v>135</v>
      </c>
      <c r="D19" s="43">
        <v>75</v>
      </c>
      <c r="E19" s="119"/>
      <c r="G19" s="29">
        <f>ROUNDDOWN(I$9/$D18,0)</f>
        <v>125</v>
      </c>
      <c r="H19" s="32" t="s">
        <v>12</v>
      </c>
      <c r="I19" s="33">
        <f>$E18/G19</f>
        <v>6</v>
      </c>
      <c r="K19" s="29">
        <f>ROUNDDOWN(M$9/$D18,0)</f>
        <v>250</v>
      </c>
      <c r="L19" s="32" t="s">
        <v>12</v>
      </c>
      <c r="M19" s="33">
        <f>$E18/K19</f>
        <v>3</v>
      </c>
      <c r="O19" s="29">
        <f>ROUNDDOWN(Q$9/$D18,0)</f>
        <v>250</v>
      </c>
      <c r="P19" s="32" t="s">
        <v>12</v>
      </c>
      <c r="Q19" s="33">
        <f>$E18/O19</f>
        <v>3</v>
      </c>
      <c r="S19" s="29">
        <f>ROUNDDOWN(U$9/$D18,0)</f>
        <v>500</v>
      </c>
      <c r="T19" s="32" t="s">
        <v>12</v>
      </c>
      <c r="U19" s="33">
        <f>$E18/S19</f>
        <v>1.5</v>
      </c>
    </row>
    <row r="20" spans="1:21" ht="11.25" customHeight="1" thickBot="1">
      <c r="A20" s="5"/>
      <c r="B20" s="40"/>
      <c r="C20" s="40"/>
      <c r="D20" s="40"/>
      <c r="E20" s="40"/>
      <c r="F20" s="5"/>
      <c r="G20" s="5"/>
      <c r="H20" s="5"/>
      <c r="I20" s="5"/>
      <c r="J20" s="5"/>
      <c r="K20" s="5"/>
      <c r="L20" s="5"/>
      <c r="M20" s="5"/>
      <c r="N20" s="5"/>
      <c r="O20" s="5"/>
      <c r="P20" s="5"/>
      <c r="Q20" s="5"/>
      <c r="R20" s="5"/>
      <c r="S20" s="5"/>
      <c r="T20" s="5"/>
      <c r="U20" s="5"/>
    </row>
    <row r="21" spans="2:21" ht="12.75">
      <c r="B21" s="37" t="s">
        <v>10</v>
      </c>
      <c r="C21" s="39">
        <v>4</v>
      </c>
      <c r="D21" s="53">
        <v>0.9</v>
      </c>
      <c r="E21" s="118">
        <v>1200</v>
      </c>
      <c r="G21" s="28">
        <f>ROUNDDOWN(G$10/$B22,0)*ROUNDDOWN(H$10/$C22,0)*ROUNDDOWN(I$10/$D22,0)</f>
        <v>648</v>
      </c>
      <c r="H21" s="30" t="s">
        <v>11</v>
      </c>
      <c r="I21" s="31">
        <f>$E21/G21</f>
        <v>1.8518518518518519</v>
      </c>
      <c r="K21" s="28">
        <f>ROUNDDOWN(K$10/$B22,0)*ROUNDDOWN(L$10/$C22,0)*ROUNDDOWN(M$10/$D22,0)</f>
        <v>1625</v>
      </c>
      <c r="L21" s="30" t="s">
        <v>11</v>
      </c>
      <c r="M21" s="31">
        <f>$E21/K21</f>
        <v>0.7384615384615385</v>
      </c>
      <c r="O21" s="28">
        <f>ROUNDDOWN(O$10/$B22,0)*ROUNDDOWN(P$10/$C22,0)*ROUNDDOWN(Q$10/$D22,0)</f>
        <v>2550</v>
      </c>
      <c r="P21" s="30" t="s">
        <v>11</v>
      </c>
      <c r="Q21" s="31">
        <f>$E21/O21</f>
        <v>0.47058823529411764</v>
      </c>
      <c r="S21" s="28">
        <f>ROUNDDOWN(S$10/$B22,0)*ROUNDDOWN(T$10/$C22,0)*ROUNDDOWN(U$10/$D22,0)</f>
        <v>3906</v>
      </c>
      <c r="T21" s="30" t="s">
        <v>11</v>
      </c>
      <c r="U21" s="31">
        <f>$E21/S21</f>
        <v>0.30721966205837176</v>
      </c>
    </row>
    <row r="22" spans="2:21" ht="13.5" thickBot="1">
      <c r="B22" s="43">
        <v>169</v>
      </c>
      <c r="C22" s="43">
        <v>30</v>
      </c>
      <c r="D22" s="43">
        <v>30</v>
      </c>
      <c r="E22" s="119"/>
      <c r="G22" s="29">
        <f>ROUNDDOWN(I$9/$D21,0)</f>
        <v>555</v>
      </c>
      <c r="H22" s="32" t="s">
        <v>12</v>
      </c>
      <c r="I22" s="33">
        <f>$E21/G22</f>
        <v>2.1621621621621623</v>
      </c>
      <c r="K22" s="29">
        <f>ROUNDDOWN(M$9/$D21,0)</f>
        <v>1111</v>
      </c>
      <c r="L22" s="32" t="s">
        <v>12</v>
      </c>
      <c r="M22" s="33">
        <f>$E21/K22</f>
        <v>1.08010801080108</v>
      </c>
      <c r="O22" s="29">
        <f>ROUNDDOWN(Q$9/$D21,0)</f>
        <v>1111</v>
      </c>
      <c r="P22" s="32" t="s">
        <v>12</v>
      </c>
      <c r="Q22" s="33">
        <f>$E21/O22</f>
        <v>1.08010801080108</v>
      </c>
      <c r="S22" s="29">
        <f>ROUNDDOWN(U$9/$D21,0)</f>
        <v>2222</v>
      </c>
      <c r="T22" s="32" t="s">
        <v>12</v>
      </c>
      <c r="U22" s="33">
        <f>$E21/S22</f>
        <v>0.54005400540054</v>
      </c>
    </row>
    <row r="23" spans="1:21" ht="11.25" customHeight="1" thickBot="1">
      <c r="A23" s="5"/>
      <c r="B23" s="40"/>
      <c r="C23" s="40"/>
      <c r="D23" s="40"/>
      <c r="E23" s="40"/>
      <c r="F23" s="5"/>
      <c r="G23" s="5"/>
      <c r="H23" s="5"/>
      <c r="I23" s="5"/>
      <c r="J23" s="5"/>
      <c r="K23" s="5"/>
      <c r="L23" s="5"/>
      <c r="M23" s="5"/>
      <c r="N23" s="5"/>
      <c r="O23" s="5"/>
      <c r="P23" s="5"/>
      <c r="Q23" s="5"/>
      <c r="R23" s="5"/>
      <c r="S23" s="5"/>
      <c r="T23" s="5"/>
      <c r="U23" s="5"/>
    </row>
    <row r="24" spans="2:21" ht="12.75">
      <c r="B24" s="37" t="s">
        <v>10</v>
      </c>
      <c r="C24" s="39">
        <v>5</v>
      </c>
      <c r="D24" s="53">
        <v>0.1</v>
      </c>
      <c r="E24" s="118">
        <v>1200</v>
      </c>
      <c r="G24" s="28">
        <f>ROUNDDOWN(G$10/$B25,0)*ROUNDDOWN(H$10/$C25,0)*ROUNDDOWN(I$10/$D25,0)</f>
        <v>5850</v>
      </c>
      <c r="H24" s="30" t="s">
        <v>11</v>
      </c>
      <c r="I24" s="31">
        <f>$E24/G24</f>
        <v>0.20512820512820512</v>
      </c>
      <c r="K24" s="28">
        <f>ROUNDDOWN(K$10/$B25,0)*ROUNDDOWN(L$10/$C25,0)*ROUNDDOWN(M$10/$D25,0)</f>
        <v>15500</v>
      </c>
      <c r="L24" s="30" t="s">
        <v>11</v>
      </c>
      <c r="M24" s="31">
        <f>$E24/K24</f>
        <v>0.07741935483870968</v>
      </c>
      <c r="O24" s="28">
        <f>ROUNDDOWN(O$10/$B25,0)*ROUNDDOWN(P$10/$C25,0)*ROUNDDOWN(Q$10/$D25,0)</f>
        <v>24700</v>
      </c>
      <c r="P24" s="30" t="s">
        <v>11</v>
      </c>
      <c r="Q24" s="31">
        <f>$E24/O24</f>
        <v>0.048582995951417005</v>
      </c>
      <c r="S24" s="28">
        <f>ROUNDDOWN(S$10/$B25,0)*ROUNDDOWN(T$10/$C25,0)*ROUNDDOWN(U$10/$D25,0)</f>
        <v>37696</v>
      </c>
      <c r="T24" s="30" t="s">
        <v>11</v>
      </c>
      <c r="U24" s="31">
        <f>$E24/S24</f>
        <v>0.03183361629881155</v>
      </c>
    </row>
    <row r="25" spans="2:21" ht="13.5" thickBot="1">
      <c r="B25" s="43">
        <v>30</v>
      </c>
      <c r="C25" s="43">
        <v>30</v>
      </c>
      <c r="D25" s="43">
        <v>20</v>
      </c>
      <c r="E25" s="119"/>
      <c r="G25" s="29">
        <f>ROUNDDOWN(I$9/$D24,0)</f>
        <v>5000</v>
      </c>
      <c r="H25" s="32" t="s">
        <v>12</v>
      </c>
      <c r="I25" s="33">
        <f>$E24/G25</f>
        <v>0.24</v>
      </c>
      <c r="K25" s="29">
        <f>ROUNDDOWN(M$9/$D24,0)</f>
        <v>10000</v>
      </c>
      <c r="L25" s="32" t="s">
        <v>12</v>
      </c>
      <c r="M25" s="33">
        <f>$E24/K25</f>
        <v>0.12</v>
      </c>
      <c r="O25" s="29">
        <f>ROUNDDOWN(Q$9/$D24,0)</f>
        <v>10000</v>
      </c>
      <c r="P25" s="32" t="s">
        <v>12</v>
      </c>
      <c r="Q25" s="33">
        <f>$E24/O25</f>
        <v>0.12</v>
      </c>
      <c r="S25" s="29">
        <f>ROUNDDOWN(U$9/$D24,0)</f>
        <v>20000</v>
      </c>
      <c r="T25" s="32" t="s">
        <v>12</v>
      </c>
      <c r="U25" s="33">
        <f>$E24/S25</f>
        <v>0.06</v>
      </c>
    </row>
    <row r="26" spans="7:21" ht="11.25" customHeight="1" thickBot="1">
      <c r="G26" s="26"/>
      <c r="H26" s="26"/>
      <c r="I26" s="26"/>
      <c r="J26" s="26"/>
      <c r="K26" s="26"/>
      <c r="L26" s="26"/>
      <c r="M26" s="26"/>
      <c r="N26" s="26"/>
      <c r="O26" s="26"/>
      <c r="P26" s="26"/>
      <c r="Q26" s="26"/>
      <c r="S26" s="26"/>
      <c r="T26" s="26"/>
      <c r="U26" s="26"/>
    </row>
    <row r="27" spans="2:21" ht="12.75">
      <c r="B27" s="37" t="s">
        <v>10</v>
      </c>
      <c r="C27" s="39">
        <v>6</v>
      </c>
      <c r="D27" s="53">
        <v>1.2</v>
      </c>
      <c r="E27" s="118">
        <v>1200</v>
      </c>
      <c r="G27" s="28">
        <f>ROUNDDOWN(G$10/$B28,0)*ROUNDDOWN(H$10/$C28,0)*ROUNDDOWN(I$10/$D28,0)</f>
        <v>420</v>
      </c>
      <c r="H27" s="30" t="s">
        <v>11</v>
      </c>
      <c r="I27" s="31">
        <f>$E27/G27</f>
        <v>2.857142857142857</v>
      </c>
      <c r="K27" s="28">
        <f>ROUNDDOWN(K$10/$B28,0)*ROUNDDOWN(L$10/$C28,0)*ROUNDDOWN(M$10/$D28,0)</f>
        <v>1155</v>
      </c>
      <c r="L27" s="30" t="s">
        <v>11</v>
      </c>
      <c r="M27" s="31">
        <f>$E27/K27</f>
        <v>1.0389610389610389</v>
      </c>
      <c r="O27" s="28">
        <f>ROUNDDOWN(O$10/$B28,0)*ROUNDDOWN(P$10/$C28,0)*ROUNDDOWN(Q$10/$D28,0)</f>
        <v>2205</v>
      </c>
      <c r="P27" s="30" t="s">
        <v>11</v>
      </c>
      <c r="Q27" s="31">
        <f>$E27/O27</f>
        <v>0.54421768707483</v>
      </c>
      <c r="S27" s="28">
        <f>ROUNDDOWN(S$10/$B28,0)*ROUNDDOWN(T$10/$C28,0)*ROUNDDOWN(U$10/$D28,0)</f>
        <v>3402</v>
      </c>
      <c r="T27" s="30" t="s">
        <v>11</v>
      </c>
      <c r="U27" s="31">
        <f>$E27/S27</f>
        <v>0.3527336860670194</v>
      </c>
    </row>
    <row r="28" spans="2:21" ht="13.5" thickBot="1">
      <c r="B28" s="43">
        <v>159</v>
      </c>
      <c r="C28" s="43">
        <v>35</v>
      </c>
      <c r="D28" s="43">
        <v>35</v>
      </c>
      <c r="E28" s="119"/>
      <c r="G28" s="29">
        <f>ROUNDDOWN(I$9/$D27,0)</f>
        <v>416</v>
      </c>
      <c r="H28" s="32" t="s">
        <v>12</v>
      </c>
      <c r="I28" s="33">
        <f>$E27/G28</f>
        <v>2.8846153846153846</v>
      </c>
      <c r="K28" s="29">
        <f>ROUNDDOWN(M$9/$D27,0)</f>
        <v>833</v>
      </c>
      <c r="L28" s="32" t="s">
        <v>12</v>
      </c>
      <c r="M28" s="33">
        <f>$E27/K28</f>
        <v>1.440576230492197</v>
      </c>
      <c r="O28" s="29">
        <f>ROUNDDOWN(Q$9/$D27,0)</f>
        <v>833</v>
      </c>
      <c r="P28" s="32" t="s">
        <v>12</v>
      </c>
      <c r="Q28" s="33">
        <f>$E27/O28</f>
        <v>1.440576230492197</v>
      </c>
      <c r="S28" s="29">
        <f>ROUNDDOWN(U$9/$D27,0)</f>
        <v>1666</v>
      </c>
      <c r="T28" s="32" t="s">
        <v>12</v>
      </c>
      <c r="U28" s="33">
        <f>$E27/S28</f>
        <v>0.7202881152460985</v>
      </c>
    </row>
    <row r="29" spans="1:21" ht="11.25" customHeight="1" thickBot="1">
      <c r="A29" s="5"/>
      <c r="B29" s="40"/>
      <c r="C29" s="40"/>
      <c r="D29" s="40"/>
      <c r="E29" s="40"/>
      <c r="F29" s="5"/>
      <c r="G29" s="5"/>
      <c r="H29" s="5"/>
      <c r="I29" s="5"/>
      <c r="J29" s="5"/>
      <c r="K29" s="5"/>
      <c r="L29" s="5"/>
      <c r="M29" s="5"/>
      <c r="N29" s="5"/>
      <c r="O29" s="5"/>
      <c r="P29" s="5"/>
      <c r="Q29" s="5"/>
      <c r="R29" s="5"/>
      <c r="S29" s="5"/>
      <c r="T29" s="5"/>
      <c r="U29" s="5"/>
    </row>
    <row r="30" spans="2:21" s="5" customFormat="1" ht="12.75">
      <c r="B30" s="37" t="s">
        <v>10</v>
      </c>
      <c r="C30" s="39">
        <v>7</v>
      </c>
      <c r="D30" s="53">
        <v>0.8</v>
      </c>
      <c r="E30" s="118">
        <v>1200</v>
      </c>
      <c r="F30" s="1"/>
      <c r="G30" s="28">
        <f>ROUNDDOWN(G$10/$B31,0)*ROUNDDOWN(H$10/$C31,0)*ROUNDDOWN(I$10/$D31,0)</f>
        <v>702</v>
      </c>
      <c r="H30" s="30" t="s">
        <v>11</v>
      </c>
      <c r="I30" s="31">
        <f>$E30/G30</f>
        <v>1.7094017094017093</v>
      </c>
      <c r="J30" s="1"/>
      <c r="K30" s="28">
        <f>ROUNDDOWN(K$10/$B31,0)*ROUNDDOWN(L$10/$C31,0)*ROUNDDOWN(M$10/$D31,0)</f>
        <v>1980</v>
      </c>
      <c r="L30" s="30" t="s">
        <v>11</v>
      </c>
      <c r="M30" s="31">
        <f>$E30/K30</f>
        <v>0.6060606060606061</v>
      </c>
      <c r="N30" s="1"/>
      <c r="O30" s="28">
        <f>ROUNDDOWN(O$10/$B31,0)*ROUNDDOWN(P$10/$C31,0)*ROUNDDOWN(Q$10/$D31,0)</f>
        <v>3276</v>
      </c>
      <c r="P30" s="30" t="s">
        <v>11</v>
      </c>
      <c r="Q30" s="31">
        <f>$E30/O30</f>
        <v>0.3663003663003663</v>
      </c>
      <c r="R30" s="1"/>
      <c r="S30" s="28">
        <f>ROUNDDOWN(S$10/$B31,0)*ROUNDDOWN(T$10/$C31,0)*ROUNDDOWN(U$10/$D31,0)</f>
        <v>4928</v>
      </c>
      <c r="T30" s="30" t="s">
        <v>11</v>
      </c>
      <c r="U30" s="31">
        <f>$E30/S30</f>
        <v>0.2435064935064935</v>
      </c>
    </row>
    <row r="31" spans="2:21" s="5" customFormat="1" ht="13.5" thickBot="1">
      <c r="B31" s="43">
        <v>80</v>
      </c>
      <c r="C31" s="43">
        <v>80</v>
      </c>
      <c r="D31" s="43">
        <v>20</v>
      </c>
      <c r="E31" s="119"/>
      <c r="F31" s="1"/>
      <c r="G31" s="29">
        <f>ROUNDDOWN(I$9/$D30,0)</f>
        <v>625</v>
      </c>
      <c r="H31" s="32" t="s">
        <v>12</v>
      </c>
      <c r="I31" s="33">
        <f>$E30/G31</f>
        <v>1.92</v>
      </c>
      <c r="J31" s="1"/>
      <c r="K31" s="29">
        <f>ROUNDDOWN(M$9/$D30,0)</f>
        <v>1250</v>
      </c>
      <c r="L31" s="32" t="s">
        <v>12</v>
      </c>
      <c r="M31" s="33">
        <f>$E30/K31</f>
        <v>0.96</v>
      </c>
      <c r="N31" s="1"/>
      <c r="O31" s="29">
        <f>ROUNDDOWN(Q$9/$D30,0)</f>
        <v>1250</v>
      </c>
      <c r="P31" s="32" t="s">
        <v>12</v>
      </c>
      <c r="Q31" s="33">
        <f>$E30/O31</f>
        <v>0.96</v>
      </c>
      <c r="R31" s="1"/>
      <c r="S31" s="29">
        <f>ROUNDDOWN(U$9/$D30,0)</f>
        <v>2500</v>
      </c>
      <c r="T31" s="32" t="s">
        <v>12</v>
      </c>
      <c r="U31" s="33">
        <f>$E30/S31</f>
        <v>0.48</v>
      </c>
    </row>
    <row r="32" spans="2:5" s="5" customFormat="1" ht="11.25" customHeight="1" thickBot="1">
      <c r="B32" s="40"/>
      <c r="C32" s="40"/>
      <c r="D32" s="40"/>
      <c r="E32" s="40"/>
    </row>
    <row r="33" spans="2:21" s="5" customFormat="1" ht="12.75">
      <c r="B33" s="37" t="s">
        <v>10</v>
      </c>
      <c r="C33" s="39">
        <v>8</v>
      </c>
      <c r="D33" s="53">
        <v>3</v>
      </c>
      <c r="E33" s="118">
        <v>900</v>
      </c>
      <c r="F33" s="1"/>
      <c r="G33" s="28">
        <f>ROUNDDOWN(G$10/$B34,0)*ROUNDDOWN(H$10/$C34,0)*ROUNDDOWN(I$10/$D34,0)</f>
        <v>165</v>
      </c>
      <c r="H33" s="30" t="s">
        <v>11</v>
      </c>
      <c r="I33" s="31">
        <f>$E33/G33</f>
        <v>5.454545454545454</v>
      </c>
      <c r="J33" s="1"/>
      <c r="K33" s="28">
        <f>ROUNDDOWN(K$10/$B34,0)*ROUNDDOWN(L$10/$C34,0)*ROUNDDOWN(M$10/$D34,0)</f>
        <v>480</v>
      </c>
      <c r="L33" s="30" t="s">
        <v>11</v>
      </c>
      <c r="M33" s="31">
        <f>$E33/K33</f>
        <v>1.875</v>
      </c>
      <c r="N33" s="1"/>
      <c r="O33" s="28">
        <f>ROUNDDOWN(O$10/$B34,0)*ROUNDDOWN(P$10/$C34,0)*ROUNDDOWN(Q$10/$D34,0)</f>
        <v>750</v>
      </c>
      <c r="P33" s="30" t="s">
        <v>11</v>
      </c>
      <c r="Q33" s="31">
        <f>$E33/O33</f>
        <v>1.2</v>
      </c>
      <c r="R33" s="1"/>
      <c r="S33" s="28">
        <f>ROUNDDOWN(S$10/$B34,0)*ROUNDDOWN(T$10/$C34,0)*ROUNDDOWN(U$10/$D34,0)</f>
        <v>1235</v>
      </c>
      <c r="T33" s="30" t="s">
        <v>11</v>
      </c>
      <c r="U33" s="31">
        <f>$E33/S33</f>
        <v>0.728744939271255</v>
      </c>
    </row>
    <row r="34" spans="2:21" s="5" customFormat="1" ht="13.5" thickBot="1">
      <c r="B34" s="43">
        <v>192</v>
      </c>
      <c r="C34" s="43">
        <v>50</v>
      </c>
      <c r="D34" s="43">
        <v>50</v>
      </c>
      <c r="E34" s="119"/>
      <c r="F34" s="1"/>
      <c r="G34" s="29">
        <f>ROUNDDOWN(I$9/$D33,0)</f>
        <v>166</v>
      </c>
      <c r="H34" s="32" t="s">
        <v>12</v>
      </c>
      <c r="I34" s="33">
        <f>$E33/G34</f>
        <v>5.421686746987952</v>
      </c>
      <c r="J34" s="1"/>
      <c r="K34" s="29">
        <f>ROUNDDOWN(M$9/$D33,0)</f>
        <v>333</v>
      </c>
      <c r="L34" s="32" t="s">
        <v>12</v>
      </c>
      <c r="M34" s="33">
        <f>$E33/K34</f>
        <v>2.7027027027027026</v>
      </c>
      <c r="N34" s="1"/>
      <c r="O34" s="29">
        <f>ROUNDDOWN(Q$9/$D33,0)</f>
        <v>333</v>
      </c>
      <c r="P34" s="32" t="s">
        <v>12</v>
      </c>
      <c r="Q34" s="33">
        <f>$E33/O34</f>
        <v>2.7027027027027026</v>
      </c>
      <c r="R34" s="1"/>
      <c r="S34" s="29">
        <f>ROUNDDOWN(U$9/$D33,0)</f>
        <v>666</v>
      </c>
      <c r="T34" s="32" t="s">
        <v>12</v>
      </c>
      <c r="U34" s="33">
        <f>$E33/S34</f>
        <v>1.3513513513513513</v>
      </c>
    </row>
    <row r="35" spans="2:5" s="5" customFormat="1" ht="12.75">
      <c r="B35" s="40"/>
      <c r="C35" s="40"/>
      <c r="D35" s="40"/>
      <c r="E35" s="40"/>
    </row>
    <row r="36" spans="2:21" s="5" customFormat="1" ht="12.75">
      <c r="B36" s="49"/>
      <c r="C36" s="45"/>
      <c r="D36" s="46"/>
      <c r="E36" s="122"/>
      <c r="H36" s="27"/>
      <c r="I36" s="48"/>
      <c r="L36" s="27"/>
      <c r="M36" s="48"/>
      <c r="P36" s="27"/>
      <c r="Q36" s="48"/>
      <c r="T36" s="27"/>
      <c r="U36" s="48"/>
    </row>
    <row r="37" spans="2:21" s="5" customFormat="1" ht="12.75">
      <c r="B37" s="47"/>
      <c r="C37" s="47"/>
      <c r="D37" s="47"/>
      <c r="E37" s="122"/>
      <c r="H37" s="27"/>
      <c r="I37" s="48"/>
      <c r="L37" s="27"/>
      <c r="M37" s="48"/>
      <c r="P37" s="27"/>
      <c r="Q37" s="48"/>
      <c r="T37" s="27"/>
      <c r="U37" s="48"/>
    </row>
    <row r="38" spans="2:5" s="5" customFormat="1" ht="12.75">
      <c r="B38" s="40"/>
      <c r="C38" s="40"/>
      <c r="D38" s="40"/>
      <c r="E38" s="40"/>
    </row>
    <row r="39" spans="2:21" s="5" customFormat="1" ht="12.75">
      <c r="B39" s="49"/>
      <c r="C39" s="45"/>
      <c r="D39" s="46"/>
      <c r="E39" s="122"/>
      <c r="H39" s="27"/>
      <c r="I39" s="48"/>
      <c r="L39" s="27"/>
      <c r="M39" s="48"/>
      <c r="P39" s="27"/>
      <c r="Q39" s="48"/>
      <c r="T39" s="27"/>
      <c r="U39" s="48"/>
    </row>
    <row r="40" spans="2:21" s="5" customFormat="1" ht="12.75">
      <c r="B40" s="47"/>
      <c r="C40" s="47"/>
      <c r="D40" s="47"/>
      <c r="E40" s="122"/>
      <c r="H40" s="27"/>
      <c r="I40" s="48"/>
      <c r="L40" s="27"/>
      <c r="M40" s="48"/>
      <c r="P40" s="27"/>
      <c r="Q40" s="48"/>
      <c r="T40" s="27"/>
      <c r="U40" s="48"/>
    </row>
  </sheetData>
  <sheetProtection/>
  <mergeCells count="12">
    <mergeCell ref="E24:E25"/>
    <mergeCell ref="E27:E28"/>
    <mergeCell ref="E36:E37"/>
    <mergeCell ref="E39:E40"/>
    <mergeCell ref="E33:E34"/>
    <mergeCell ref="E30:E31"/>
    <mergeCell ref="E21:E22"/>
    <mergeCell ref="B4:S4"/>
    <mergeCell ref="B6:S6"/>
    <mergeCell ref="E12:E13"/>
    <mergeCell ref="E15:E16"/>
    <mergeCell ref="E18:E19"/>
  </mergeCells>
  <conditionalFormatting sqref="G32:U32 G35:U40">
    <cfRule type="cellIs" priority="7" dxfId="3" operator="equal" stopIfTrue="1">
      <formula>""""""</formula>
    </cfRule>
  </conditionalFormatting>
  <conditionalFormatting sqref="G29:U29">
    <cfRule type="cellIs" priority="6" dxfId="3" operator="equal" stopIfTrue="1">
      <formula>""""""</formula>
    </cfRule>
  </conditionalFormatting>
  <conditionalFormatting sqref="G23:U23">
    <cfRule type="cellIs" priority="5" dxfId="3" operator="equal" stopIfTrue="1">
      <formula>""""""</formula>
    </cfRule>
  </conditionalFormatting>
  <conditionalFormatting sqref="G20:U20">
    <cfRule type="cellIs" priority="4" dxfId="3" operator="equal" stopIfTrue="1">
      <formula>""""""</formula>
    </cfRule>
  </conditionalFormatting>
  <conditionalFormatting sqref="G17:U17">
    <cfRule type="cellIs" priority="3" dxfId="3" operator="equal" stopIfTrue="1">
      <formula>""""""</formula>
    </cfRule>
  </conditionalFormatting>
  <conditionalFormatting sqref="G14:U14">
    <cfRule type="cellIs" priority="2" dxfId="3" operator="equal" stopIfTrue="1">
      <formula>""""""</formula>
    </cfRule>
  </conditionalFormatting>
  <conditionalFormatting sqref="G11:U11">
    <cfRule type="cellIs" priority="1" dxfId="3" operator="equal" stopIfTrue="1">
      <formula>""""""</formula>
    </cfRule>
  </conditionalFormatting>
  <printOptions/>
  <pageMargins left="0.787401575" right="0.787401575" top="0.984251969" bottom="0.984251969"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M25"/>
  <sheetViews>
    <sheetView showZeros="0" zoomScale="75" zoomScaleNormal="75"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2.7109375" style="34" customWidth="1"/>
    <col min="2" max="4" width="11.421875" style="34" customWidth="1"/>
    <col min="5" max="8" width="12.7109375" style="34" customWidth="1"/>
    <col min="9" max="11" width="11.421875" style="34" customWidth="1"/>
    <col min="12" max="12" width="11.421875" style="35" customWidth="1"/>
    <col min="13" max="16384" width="11.421875" style="34" customWidth="1"/>
  </cols>
  <sheetData>
    <row r="1" spans="2:13" s="1" customFormat="1" ht="39.75" customHeight="1">
      <c r="B1" s="123" t="s">
        <v>25</v>
      </c>
      <c r="C1" s="123"/>
      <c r="D1" s="123"/>
      <c r="E1" s="123"/>
      <c r="F1" s="123"/>
      <c r="G1" s="123"/>
      <c r="H1" s="123"/>
      <c r="I1" s="123"/>
      <c r="J1" s="123"/>
      <c r="K1" s="123"/>
      <c r="L1" s="123"/>
      <c r="M1" s="123"/>
    </row>
    <row r="2" spans="2:13" s="1" customFormat="1" ht="13.5" customHeight="1">
      <c r="B2" s="123"/>
      <c r="C2" s="123"/>
      <c r="D2" s="123"/>
      <c r="E2" s="123"/>
      <c r="F2" s="123"/>
      <c r="G2" s="123"/>
      <c r="H2" s="123"/>
      <c r="I2" s="123"/>
      <c r="J2" s="123"/>
      <c r="K2" s="123"/>
      <c r="L2" s="123"/>
      <c r="M2" s="123"/>
    </row>
    <row r="3" spans="2:12" s="1" customFormat="1" ht="12.75">
      <c r="B3" s="1" t="s">
        <v>69</v>
      </c>
      <c r="L3" s="36"/>
    </row>
    <row r="4" s="1" customFormat="1" ht="12.75">
      <c r="L4" s="36"/>
    </row>
    <row r="5" ht="12.75">
      <c r="B5" s="34" t="s">
        <v>18</v>
      </c>
    </row>
    <row r="7" spans="3:12" ht="12.75">
      <c r="C7" s="50" t="s">
        <v>17</v>
      </c>
      <c r="D7" s="50" t="s">
        <v>17</v>
      </c>
      <c r="E7" s="126" t="s">
        <v>72</v>
      </c>
      <c r="F7" s="126"/>
      <c r="G7" s="126"/>
      <c r="H7" s="126"/>
      <c r="I7" s="50" t="s">
        <v>17</v>
      </c>
      <c r="J7" s="50" t="s">
        <v>17</v>
      </c>
      <c r="K7" s="50" t="s">
        <v>17</v>
      </c>
      <c r="L7" s="50" t="s">
        <v>17</v>
      </c>
    </row>
    <row r="8" spans="3:12" ht="17.25" customHeight="1">
      <c r="C8" s="91" t="s">
        <v>10</v>
      </c>
      <c r="D8" s="91" t="s">
        <v>14</v>
      </c>
      <c r="E8" s="124" t="s">
        <v>73</v>
      </c>
      <c r="F8" s="125"/>
      <c r="G8" s="125"/>
      <c r="H8" s="125"/>
      <c r="I8" s="91" t="s">
        <v>11</v>
      </c>
      <c r="J8" s="91" t="s">
        <v>12</v>
      </c>
      <c r="K8" s="91" t="s">
        <v>13</v>
      </c>
      <c r="L8" s="92" t="s">
        <v>26</v>
      </c>
    </row>
    <row r="9" spans="3:12" ht="17.25" customHeight="1">
      <c r="C9" s="91"/>
      <c r="D9" s="91"/>
      <c r="E9" s="91" t="str">
        <f>Rechentabelle!G9</f>
        <v>800x600x400</v>
      </c>
      <c r="F9" s="91" t="str">
        <f>Rechentabelle!K9</f>
        <v>800x1000x525</v>
      </c>
      <c r="G9" s="91" t="str">
        <f>Rechentabelle!O9</f>
        <v>800x1200x650</v>
      </c>
      <c r="H9" s="91" t="str">
        <f>Rechentabelle!S9</f>
        <v>1000x1200x775</v>
      </c>
      <c r="I9" s="91"/>
      <c r="J9" s="91"/>
      <c r="K9" s="91"/>
      <c r="L9" s="92"/>
    </row>
    <row r="10" spans="3:12" ht="17.25" customHeight="1">
      <c r="C10" s="103">
        <f>Rechentabelle!C12</f>
        <v>1</v>
      </c>
      <c r="D10" s="104">
        <f>Rechentabelle!E12</f>
        <v>450</v>
      </c>
      <c r="E10" s="109"/>
      <c r="F10" s="109"/>
      <c r="G10" s="109" t="s">
        <v>71</v>
      </c>
      <c r="H10" s="104"/>
      <c r="I10" s="105">
        <f>IF(E10="x",Rechentabelle!I12,IF(Ergebnistabelle!F10="x",Rechentabelle!M12,IF(Ergebnistabelle!G10="x",Rechentabelle!Q12,IF(Ergebnistabelle!H10="x",Rechentabelle!U12,""))))</f>
        <v>6</v>
      </c>
      <c r="J10" s="105">
        <f>IF(E10="x",Rechentabelle!I13,IF(Ergebnistabelle!F10="x",Rechentabelle!M13,IF(Ergebnistabelle!G10="x",Rechentabelle!Q13,IF(Ergebnistabelle!H10="x",Rechentabelle!U13,""))))</f>
        <v>3.3834586466165413</v>
      </c>
      <c r="K10" s="105">
        <f aca="true" t="shared" si="0" ref="K10:K15">IF(I10&gt;J10,I10,J10)</f>
        <v>6</v>
      </c>
      <c r="L10" s="106">
        <f>ROUNDUP(K10,0)</f>
        <v>6</v>
      </c>
    </row>
    <row r="11" spans="3:12" ht="17.25" customHeight="1">
      <c r="C11" s="94">
        <f>Rechentabelle!C15</f>
        <v>2</v>
      </c>
      <c r="D11" s="94">
        <f>Rechentabelle!E15</f>
        <v>1200</v>
      </c>
      <c r="E11" s="94"/>
      <c r="F11" s="111"/>
      <c r="G11" s="94" t="s">
        <v>71</v>
      </c>
      <c r="H11" s="94"/>
      <c r="I11" s="99">
        <f>IF(E11="x",Rechentabelle!I15,IF(Ergebnistabelle!F11="x",Rechentabelle!M15,IF(Ergebnistabelle!G11="x",Rechentabelle!Q15,IF(Ergebnistabelle!H11="x",Rechentabelle!U15,""))))</f>
        <v>0.9302325581395349</v>
      </c>
      <c r="J11" s="99">
        <f>IF(E11="x",Rechentabelle!I16,IF(Ergebnistabelle!F11="x",Rechentabelle!M16,IF(Ergebnistabelle!G11="x",Rechentabelle!Q16,IF(Ergebnistabelle!H11="x",Rechentabelle!U16,""))))</f>
        <v>2.1621621621621623</v>
      </c>
      <c r="K11" s="99">
        <f t="shared" si="0"/>
        <v>2.1621621621621623</v>
      </c>
      <c r="L11" s="100">
        <f aca="true" t="shared" si="1" ref="L11:L19">ROUNDUP(K11,0)</f>
        <v>3</v>
      </c>
    </row>
    <row r="12" spans="3:12" ht="17.25" customHeight="1">
      <c r="C12" s="95">
        <f>Rechentabelle!C18</f>
        <v>3</v>
      </c>
      <c r="D12" s="96">
        <f>Rechentabelle!E18</f>
        <v>750</v>
      </c>
      <c r="E12" s="96"/>
      <c r="F12" s="95"/>
      <c r="G12" s="110" t="s">
        <v>71</v>
      </c>
      <c r="H12" s="96"/>
      <c r="I12" s="97">
        <f>IF(E12="x",Rechentabelle!I18,IF(Ergebnistabelle!F12="x",Rechentabelle!M18,IF(Ergebnistabelle!G12="x",Rechentabelle!Q18,IF(Ergebnistabelle!H12="x",Rechentabelle!U18,""))))</f>
        <v>2.6785714285714284</v>
      </c>
      <c r="J12" s="97">
        <f>IF(E12="x",Rechentabelle!I19,IF(Ergebnistabelle!F12="x",Rechentabelle!M19,IF(Ergebnistabelle!G12="x",Rechentabelle!Q19,IF(Ergebnistabelle!H12="x",Rechentabelle!U19,""))))</f>
        <v>3</v>
      </c>
      <c r="K12" s="97">
        <f t="shared" si="0"/>
        <v>3</v>
      </c>
      <c r="L12" s="98">
        <f t="shared" si="1"/>
        <v>3</v>
      </c>
    </row>
    <row r="13" spans="3:12" ht="17.25" customHeight="1">
      <c r="C13" s="101">
        <f>Rechentabelle!C21</f>
        <v>4</v>
      </c>
      <c r="D13" s="101">
        <f>Rechentabelle!E21</f>
        <v>1200</v>
      </c>
      <c r="E13" s="111"/>
      <c r="F13" s="111"/>
      <c r="G13" s="111" t="s">
        <v>71</v>
      </c>
      <c r="H13" s="111"/>
      <c r="I13" s="102">
        <f>IF(E13="x",Rechentabelle!I21,IF(Ergebnistabelle!F13="x",Rechentabelle!M21,IF(Ergebnistabelle!G13="x",Rechentabelle!Q21,IF(Ergebnistabelle!H13="x",Rechentabelle!U21,""))))</f>
        <v>0.47058823529411764</v>
      </c>
      <c r="J13" s="102">
        <f>IF(E13="x",Rechentabelle!I22,IF(Ergebnistabelle!F13="x",Rechentabelle!M22,IF(Ergebnistabelle!G13="x",Rechentabelle!Q22,IF(Ergebnistabelle!H13="x",Rechentabelle!U22,""))))</f>
        <v>1.08010801080108</v>
      </c>
      <c r="K13" s="102">
        <f t="shared" si="0"/>
        <v>1.08010801080108</v>
      </c>
      <c r="L13" s="100">
        <f t="shared" si="1"/>
        <v>2</v>
      </c>
    </row>
    <row r="14" spans="3:12" ht="17.25" customHeight="1">
      <c r="C14" s="95">
        <f>Rechentabelle!C24</f>
        <v>5</v>
      </c>
      <c r="D14" s="96">
        <f>Rechentabelle!E24</f>
        <v>1200</v>
      </c>
      <c r="E14" s="96" t="s">
        <v>71</v>
      </c>
      <c r="F14" s="110"/>
      <c r="G14" s="95"/>
      <c r="H14" s="96"/>
      <c r="I14" s="97">
        <f>IF(E14="x",Rechentabelle!I24,IF(Ergebnistabelle!F14="x",Rechentabelle!M24,IF(Ergebnistabelle!G14="x",Rechentabelle!Q24,IF(Ergebnistabelle!H14="x",Rechentabelle!U24,""))))</f>
        <v>0.20512820512820512</v>
      </c>
      <c r="J14" s="97">
        <f>IF(E14="x",Rechentabelle!I25,IF(Ergebnistabelle!F14="x",Rechentabelle!M25,IF(Ergebnistabelle!G14="x",Rechentabelle!Q25,IF(Ergebnistabelle!H14="x",Rechentabelle!U25,""))))</f>
        <v>0.24</v>
      </c>
      <c r="K14" s="97">
        <f t="shared" si="0"/>
        <v>0.24</v>
      </c>
      <c r="L14" s="98">
        <f t="shared" si="1"/>
        <v>1</v>
      </c>
    </row>
    <row r="15" spans="3:12" ht="17.25" customHeight="1">
      <c r="C15" s="101">
        <f>Rechentabelle!C27</f>
        <v>6</v>
      </c>
      <c r="D15" s="101">
        <f>Rechentabelle!E27</f>
        <v>1200</v>
      </c>
      <c r="E15" s="111"/>
      <c r="F15" s="111"/>
      <c r="G15" s="111" t="s">
        <v>71</v>
      </c>
      <c r="H15" s="111"/>
      <c r="I15" s="102">
        <f>IF(E15="x",Rechentabelle!I27,IF(Ergebnistabelle!F15="x",Rechentabelle!M27,IF(Ergebnistabelle!G15="x",Rechentabelle!Q27,IF(Ergebnistabelle!H15="x",Rechentabelle!U27,""))))</f>
        <v>0.54421768707483</v>
      </c>
      <c r="J15" s="102">
        <f>IF(E15="x",Rechentabelle!I28,IF(Ergebnistabelle!F15="x",Rechentabelle!M28,IF(Ergebnistabelle!G15="x",Rechentabelle!Q28,IF(Ergebnistabelle!H15="x",Rechentabelle!U28,""))))</f>
        <v>1.440576230492197</v>
      </c>
      <c r="K15" s="102">
        <f t="shared" si="0"/>
        <v>1.440576230492197</v>
      </c>
      <c r="L15" s="100">
        <f t="shared" si="1"/>
        <v>2</v>
      </c>
    </row>
    <row r="16" spans="3:12" ht="17.25" customHeight="1">
      <c r="C16" s="95">
        <f>Rechentabelle!C30</f>
        <v>7</v>
      </c>
      <c r="D16" s="96">
        <f>Rechentabelle!E30</f>
        <v>1200</v>
      </c>
      <c r="E16" s="110"/>
      <c r="F16" s="110" t="s">
        <v>71</v>
      </c>
      <c r="G16" s="110"/>
      <c r="H16" s="110"/>
      <c r="I16" s="97">
        <f>IF(E16="x",Rechentabelle!I30,IF(Ergebnistabelle!F16="x",Rechentabelle!M30,IF(Ergebnistabelle!G16="x",Rechentabelle!Q30,IF(Ergebnistabelle!H16="x",Rechentabelle!U30,""))))</f>
        <v>0.6060606060606061</v>
      </c>
      <c r="J16" s="97">
        <f>IF(E16="x",Rechentabelle!I31,IF(Ergebnistabelle!F16="x",Rechentabelle!M31,IF(Ergebnistabelle!G16="x",Rechentabelle!Q31,IF(Ergebnistabelle!H16="x",Rechentabelle!U31,""))))</f>
        <v>0.96</v>
      </c>
      <c r="K16" s="97">
        <f>IF(I16&gt;J16,I16,J16)</f>
        <v>0.96</v>
      </c>
      <c r="L16" s="98">
        <f t="shared" si="1"/>
        <v>1</v>
      </c>
    </row>
    <row r="17" spans="3:12" ht="17.25" customHeight="1">
      <c r="C17" s="92">
        <f>Rechentabelle!C33</f>
        <v>8</v>
      </c>
      <c r="D17" s="92">
        <f>Rechentabelle!E33</f>
        <v>900</v>
      </c>
      <c r="E17" s="112"/>
      <c r="F17" s="112"/>
      <c r="G17" s="112" t="s">
        <v>71</v>
      </c>
      <c r="H17" s="112"/>
      <c r="I17" s="108">
        <f>IF(E17="x",Rechentabelle!I33,IF(Ergebnistabelle!F17="x",Rechentabelle!M33,IF(Ergebnistabelle!G17="x",Rechentabelle!Q33,IF(Ergebnistabelle!H17="x",Rechentabelle!U33,""))))</f>
        <v>1.2</v>
      </c>
      <c r="J17" s="108">
        <f>IF(E17="x",Rechentabelle!I34,IF(Ergebnistabelle!F17="x",Rechentabelle!M34,IF(Ergebnistabelle!G17="x",Rechentabelle!Q34,IF(Ergebnistabelle!H17="x",Rechentabelle!U34,""))))</f>
        <v>2.7027027027027026</v>
      </c>
      <c r="K17" s="108">
        <f>IF(I17&gt;J17,I17,J17)</f>
        <v>2.7027027027027026</v>
      </c>
      <c r="L17" s="107">
        <f t="shared" si="1"/>
        <v>3</v>
      </c>
    </row>
    <row r="18" ht="17.25" customHeight="1"/>
    <row r="19" spans="3:12" ht="17.25" customHeight="1">
      <c r="C19" s="34">
        <f aca="true" t="shared" si="2" ref="C19:J25">ROUNDUP(B19,0)</f>
        <v>0</v>
      </c>
      <c r="D19" s="34">
        <f t="shared" si="2"/>
        <v>0</v>
      </c>
      <c r="E19" s="34">
        <f t="shared" si="2"/>
        <v>0</v>
      </c>
      <c r="F19" s="34">
        <f t="shared" si="2"/>
        <v>0</v>
      </c>
      <c r="G19" s="34">
        <f t="shared" si="2"/>
        <v>0</v>
      </c>
      <c r="H19" s="34">
        <f t="shared" si="2"/>
        <v>0</v>
      </c>
      <c r="I19" s="34">
        <f t="shared" si="2"/>
        <v>0</v>
      </c>
      <c r="J19" s="34">
        <f t="shared" si="2"/>
        <v>0</v>
      </c>
      <c r="K19" s="34">
        <f aca="true" t="shared" si="3" ref="K19:K25">ROUNDUP(J19,0)</f>
        <v>0</v>
      </c>
      <c r="L19" s="35">
        <f t="shared" si="1"/>
        <v>0</v>
      </c>
    </row>
    <row r="20" spans="3:12" ht="17.25" customHeight="1">
      <c r="C20" s="34">
        <f t="shared" si="2"/>
        <v>0</v>
      </c>
      <c r="D20" s="34">
        <f t="shared" si="2"/>
        <v>0</v>
      </c>
      <c r="E20" s="34">
        <f t="shared" si="2"/>
        <v>0</v>
      </c>
      <c r="F20" s="34">
        <f t="shared" si="2"/>
        <v>0</v>
      </c>
      <c r="G20" s="34">
        <f t="shared" si="2"/>
        <v>0</v>
      </c>
      <c r="H20" s="34">
        <f t="shared" si="2"/>
        <v>0</v>
      </c>
      <c r="I20" s="34">
        <f t="shared" si="2"/>
        <v>0</v>
      </c>
      <c r="J20" s="34">
        <f t="shared" si="2"/>
        <v>0</v>
      </c>
      <c r="K20" s="34">
        <f t="shared" si="3"/>
        <v>0</v>
      </c>
      <c r="L20" s="35">
        <f aca="true" t="shared" si="4" ref="L20:L25">ROUNDUP(K20,0)</f>
        <v>0</v>
      </c>
    </row>
    <row r="21" spans="3:12" ht="17.25" customHeight="1">
      <c r="C21" s="34">
        <f t="shared" si="2"/>
        <v>0</v>
      </c>
      <c r="D21" s="34">
        <f t="shared" si="2"/>
        <v>0</v>
      </c>
      <c r="E21" s="34">
        <f t="shared" si="2"/>
        <v>0</v>
      </c>
      <c r="F21" s="34">
        <f t="shared" si="2"/>
        <v>0</v>
      </c>
      <c r="G21" s="34">
        <f t="shared" si="2"/>
        <v>0</v>
      </c>
      <c r="H21" s="34">
        <f t="shared" si="2"/>
        <v>0</v>
      </c>
      <c r="I21" s="34">
        <f t="shared" si="2"/>
        <v>0</v>
      </c>
      <c r="J21" s="34">
        <f t="shared" si="2"/>
        <v>0</v>
      </c>
      <c r="K21" s="34">
        <f t="shared" si="3"/>
        <v>0</v>
      </c>
      <c r="L21" s="35">
        <f t="shared" si="4"/>
        <v>0</v>
      </c>
    </row>
    <row r="22" spans="3:12" ht="17.25" customHeight="1">
      <c r="C22" s="34">
        <f t="shared" si="2"/>
        <v>0</v>
      </c>
      <c r="D22" s="34">
        <f t="shared" si="2"/>
        <v>0</v>
      </c>
      <c r="E22" s="34">
        <f t="shared" si="2"/>
        <v>0</v>
      </c>
      <c r="F22" s="34">
        <f t="shared" si="2"/>
        <v>0</v>
      </c>
      <c r="G22" s="34">
        <f t="shared" si="2"/>
        <v>0</v>
      </c>
      <c r="H22" s="34">
        <f t="shared" si="2"/>
        <v>0</v>
      </c>
      <c r="I22" s="34">
        <f t="shared" si="2"/>
        <v>0</v>
      </c>
      <c r="J22" s="34">
        <f t="shared" si="2"/>
        <v>0</v>
      </c>
      <c r="K22" s="34">
        <f t="shared" si="3"/>
        <v>0</v>
      </c>
      <c r="L22" s="35">
        <f t="shared" si="4"/>
        <v>0</v>
      </c>
    </row>
    <row r="23" spans="3:12" ht="17.25" customHeight="1">
      <c r="C23" s="34">
        <f t="shared" si="2"/>
        <v>0</v>
      </c>
      <c r="D23" s="34">
        <f t="shared" si="2"/>
        <v>0</v>
      </c>
      <c r="E23" s="34">
        <f t="shared" si="2"/>
        <v>0</v>
      </c>
      <c r="F23" s="34">
        <f t="shared" si="2"/>
        <v>0</v>
      </c>
      <c r="G23" s="34">
        <f t="shared" si="2"/>
        <v>0</v>
      </c>
      <c r="H23" s="34">
        <f t="shared" si="2"/>
        <v>0</v>
      </c>
      <c r="I23" s="34">
        <f t="shared" si="2"/>
        <v>0</v>
      </c>
      <c r="J23" s="34">
        <f t="shared" si="2"/>
        <v>0</v>
      </c>
      <c r="K23" s="34">
        <f t="shared" si="3"/>
        <v>0</v>
      </c>
      <c r="L23" s="35">
        <f t="shared" si="4"/>
        <v>0</v>
      </c>
    </row>
    <row r="24" spans="3:12" ht="17.25" customHeight="1">
      <c r="C24" s="34">
        <f t="shared" si="2"/>
        <v>0</v>
      </c>
      <c r="D24" s="34">
        <f t="shared" si="2"/>
        <v>0</v>
      </c>
      <c r="E24" s="34">
        <f t="shared" si="2"/>
        <v>0</v>
      </c>
      <c r="F24" s="34">
        <f t="shared" si="2"/>
        <v>0</v>
      </c>
      <c r="G24" s="34">
        <f t="shared" si="2"/>
        <v>0</v>
      </c>
      <c r="H24" s="34">
        <f t="shared" si="2"/>
        <v>0</v>
      </c>
      <c r="I24" s="34">
        <f t="shared" si="2"/>
        <v>0</v>
      </c>
      <c r="J24" s="34">
        <f t="shared" si="2"/>
        <v>0</v>
      </c>
      <c r="K24" s="34">
        <f t="shared" si="3"/>
        <v>0</v>
      </c>
      <c r="L24" s="35">
        <f t="shared" si="4"/>
        <v>0</v>
      </c>
    </row>
    <row r="25" spans="3:12" ht="17.25" customHeight="1">
      <c r="C25" s="34">
        <f t="shared" si="2"/>
        <v>0</v>
      </c>
      <c r="D25" s="34">
        <f t="shared" si="2"/>
        <v>0</v>
      </c>
      <c r="E25" s="34">
        <f t="shared" si="2"/>
        <v>0</v>
      </c>
      <c r="F25" s="34">
        <f t="shared" si="2"/>
        <v>0</v>
      </c>
      <c r="G25" s="34">
        <f t="shared" si="2"/>
        <v>0</v>
      </c>
      <c r="H25" s="34">
        <f t="shared" si="2"/>
        <v>0</v>
      </c>
      <c r="I25" s="34">
        <f t="shared" si="2"/>
        <v>0</v>
      </c>
      <c r="J25" s="34">
        <f t="shared" si="2"/>
        <v>0</v>
      </c>
      <c r="K25" s="34">
        <f t="shared" si="3"/>
        <v>0</v>
      </c>
      <c r="L25" s="35">
        <f t="shared" si="4"/>
        <v>0</v>
      </c>
    </row>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sheetData>
  <sheetProtection/>
  <mergeCells count="4">
    <mergeCell ref="B1:M1"/>
    <mergeCell ref="B2:M2"/>
    <mergeCell ref="E8:H8"/>
    <mergeCell ref="E7:H7"/>
  </mergeCells>
  <conditionalFormatting sqref="C8:C9 C18:C65536">
    <cfRule type="cellIs" priority="5" dxfId="2" operator="equal" stopIfTrue="1">
      <formula>0</formula>
    </cfRule>
  </conditionalFormatting>
  <conditionalFormatting sqref="C11:L11">
    <cfRule type="expression" priority="4" dxfId="10" stopIfTrue="1">
      <formula>"$D$11&gt;0"</formula>
    </cfRule>
    <cfRule type="expression" priority="6" dxfId="0" stopIfTrue="1">
      <formula>"$C$11="""""</formula>
    </cfRule>
  </conditionalFormatting>
  <printOptions horizontalCentered="1" verticalCentered="1"/>
  <pageMargins left="0.7874015748031497" right="0.7874015748031497" top="0.984251968503937" bottom="0.984251968503937" header="0.5118110236220472" footer="0.5118110236220472"/>
  <pageSetup horizontalDpi="300" verticalDpi="300" orientation="landscape" paperSize="9" scale="109" r:id="rId1"/>
</worksheet>
</file>

<file path=xl/worksheets/sheet4.xml><?xml version="1.0" encoding="utf-8"?>
<worksheet xmlns="http://schemas.openxmlformats.org/spreadsheetml/2006/main" xmlns:r="http://schemas.openxmlformats.org/officeDocument/2006/relationships">
  <dimension ref="B2:P19"/>
  <sheetViews>
    <sheetView showGridLines="0" zoomScalePageLayoutView="0" workbookViewId="0" topLeftCell="A1">
      <selection activeCell="A1" sqref="A1"/>
    </sheetView>
  </sheetViews>
  <sheetFormatPr defaultColWidth="11.421875" defaultRowHeight="12.75"/>
  <cols>
    <col min="1" max="1" width="1.57421875" style="0" customWidth="1"/>
    <col min="2" max="2" width="9.7109375" style="0" customWidth="1"/>
    <col min="3" max="13" width="7.28125" style="0" customWidth="1"/>
    <col min="14" max="14" width="2.57421875" style="0" customWidth="1"/>
    <col min="15" max="16" width="10.7109375" style="0" customWidth="1"/>
  </cols>
  <sheetData>
    <row r="2" ht="13.5">
      <c r="B2" s="60" t="s">
        <v>30</v>
      </c>
    </row>
    <row r="3" spans="2:7" ht="12.75">
      <c r="B3" s="89" t="s">
        <v>31</v>
      </c>
      <c r="C3" s="90"/>
      <c r="D3" s="90"/>
      <c r="E3" s="90"/>
      <c r="F3" s="90"/>
      <c r="G3" s="90"/>
    </row>
    <row r="4" ht="12.75">
      <c r="B4" s="61"/>
    </row>
    <row r="5" spans="2:16" ht="12.75" customHeight="1">
      <c r="B5" s="139"/>
      <c r="C5" s="132"/>
      <c r="D5" s="133"/>
      <c r="E5" s="132"/>
      <c r="F5" s="136"/>
      <c r="G5" s="133"/>
      <c r="H5" s="132"/>
      <c r="I5" s="133"/>
      <c r="J5" s="132"/>
      <c r="K5" s="133"/>
      <c r="L5" s="132"/>
      <c r="M5" s="133"/>
      <c r="N5" s="131"/>
      <c r="O5" s="132" t="s">
        <v>37</v>
      </c>
      <c r="P5" s="133"/>
    </row>
    <row r="6" spans="2:16" ht="12.75">
      <c r="B6" s="140"/>
      <c r="C6" s="127" t="s">
        <v>32</v>
      </c>
      <c r="D6" s="128"/>
      <c r="E6" s="127" t="s">
        <v>33</v>
      </c>
      <c r="F6" s="137"/>
      <c r="G6" s="128"/>
      <c r="H6" s="127" t="s">
        <v>34</v>
      </c>
      <c r="I6" s="128"/>
      <c r="J6" s="127" t="s">
        <v>35</v>
      </c>
      <c r="K6" s="128"/>
      <c r="L6" s="127" t="s">
        <v>36</v>
      </c>
      <c r="M6" s="128"/>
      <c r="N6" s="131"/>
      <c r="O6" s="127" t="s">
        <v>38</v>
      </c>
      <c r="P6" s="128"/>
    </row>
    <row r="7" spans="2:16" ht="14.25">
      <c r="B7" s="140"/>
      <c r="C7" s="134"/>
      <c r="D7" s="135"/>
      <c r="E7" s="129"/>
      <c r="F7" s="138"/>
      <c r="G7" s="130"/>
      <c r="H7" s="129"/>
      <c r="I7" s="130"/>
      <c r="J7" s="129"/>
      <c r="K7" s="130"/>
      <c r="L7" s="129"/>
      <c r="M7" s="130"/>
      <c r="N7" s="131"/>
      <c r="O7" s="134"/>
      <c r="P7" s="135"/>
    </row>
    <row r="8" spans="2:16" ht="14.25">
      <c r="B8" s="84" t="s">
        <v>39</v>
      </c>
      <c r="C8" s="64" t="s">
        <v>40</v>
      </c>
      <c r="D8" s="63" t="s">
        <v>41</v>
      </c>
      <c r="E8" s="64" t="s">
        <v>42</v>
      </c>
      <c r="F8" s="64" t="s">
        <v>43</v>
      </c>
      <c r="G8" s="63" t="s">
        <v>44</v>
      </c>
      <c r="H8" s="64" t="s">
        <v>45</v>
      </c>
      <c r="I8" s="63" t="s">
        <v>46</v>
      </c>
      <c r="J8" s="64" t="s">
        <v>47</v>
      </c>
      <c r="K8" s="63" t="s">
        <v>48</v>
      </c>
      <c r="L8" s="64" t="s">
        <v>49</v>
      </c>
      <c r="M8" s="63" t="s">
        <v>50</v>
      </c>
      <c r="N8" s="65"/>
      <c r="O8" s="62" t="s">
        <v>34</v>
      </c>
      <c r="P8" s="63" t="s">
        <v>51</v>
      </c>
    </row>
    <row r="9" spans="2:16" ht="14.25">
      <c r="B9" s="58"/>
      <c r="C9" s="65"/>
      <c r="D9" s="66"/>
      <c r="E9" s="65"/>
      <c r="F9" s="65"/>
      <c r="G9" s="81" t="s">
        <v>63</v>
      </c>
      <c r="H9" s="65"/>
      <c r="I9" s="66"/>
      <c r="J9" s="65"/>
      <c r="K9" s="66"/>
      <c r="L9" s="65"/>
      <c r="M9" s="66"/>
      <c r="N9" s="65"/>
      <c r="O9" s="62" t="s">
        <v>52</v>
      </c>
      <c r="P9" s="63" t="s">
        <v>53</v>
      </c>
    </row>
    <row r="10" spans="2:16" ht="14.25">
      <c r="B10" s="58"/>
      <c r="C10" s="65"/>
      <c r="D10" s="66"/>
      <c r="E10" s="68" t="s">
        <v>54</v>
      </c>
      <c r="F10" s="68" t="s">
        <v>54</v>
      </c>
      <c r="G10" s="67">
        <v>0</v>
      </c>
      <c r="H10" s="68" t="s">
        <v>54</v>
      </c>
      <c r="I10" s="69" t="s">
        <v>54</v>
      </c>
      <c r="J10" s="68" t="s">
        <v>55</v>
      </c>
      <c r="K10" s="69" t="s">
        <v>55</v>
      </c>
      <c r="L10" s="68" t="s">
        <v>54</v>
      </c>
      <c r="M10" s="69" t="s">
        <v>54</v>
      </c>
      <c r="N10" s="65"/>
      <c r="O10" s="74" t="s">
        <v>54</v>
      </c>
      <c r="P10" s="66"/>
    </row>
    <row r="11" spans="2:16" ht="14.25">
      <c r="B11" s="83" t="s">
        <v>56</v>
      </c>
      <c r="C11" s="70">
        <v>600</v>
      </c>
      <c r="D11" s="71">
        <v>800</v>
      </c>
      <c r="E11" s="70" t="s">
        <v>57</v>
      </c>
      <c r="F11" s="70">
        <v>590</v>
      </c>
      <c r="G11" s="71">
        <v>100</v>
      </c>
      <c r="H11" s="70">
        <v>550</v>
      </c>
      <c r="I11" s="71">
        <v>750</v>
      </c>
      <c r="J11" s="70">
        <v>640</v>
      </c>
      <c r="K11" s="71">
        <v>840</v>
      </c>
      <c r="L11" s="70">
        <v>610</v>
      </c>
      <c r="M11" s="71">
        <v>810</v>
      </c>
      <c r="N11" s="75"/>
      <c r="O11" s="76">
        <v>275</v>
      </c>
      <c r="P11" s="71">
        <v>400</v>
      </c>
    </row>
    <row r="12" spans="2:16" ht="14.25">
      <c r="B12" s="84" t="s">
        <v>58</v>
      </c>
      <c r="C12" s="68">
        <v>800</v>
      </c>
      <c r="D12" s="69">
        <v>1000</v>
      </c>
      <c r="E12" s="68">
        <v>590</v>
      </c>
      <c r="F12" s="68">
        <v>590</v>
      </c>
      <c r="G12" s="69">
        <v>100</v>
      </c>
      <c r="H12" s="68">
        <v>750</v>
      </c>
      <c r="I12" s="69">
        <v>950</v>
      </c>
      <c r="J12" s="68">
        <v>840</v>
      </c>
      <c r="K12" s="69">
        <v>1040</v>
      </c>
      <c r="L12" s="68">
        <v>810</v>
      </c>
      <c r="M12" s="69">
        <v>1010</v>
      </c>
      <c r="N12" s="75"/>
      <c r="O12" s="74">
        <v>400</v>
      </c>
      <c r="P12" s="69">
        <v>525</v>
      </c>
    </row>
    <row r="13" spans="2:16" ht="14.25">
      <c r="B13" s="85" t="s">
        <v>59</v>
      </c>
      <c r="C13" s="72">
        <v>800</v>
      </c>
      <c r="D13" s="73">
        <v>1200</v>
      </c>
      <c r="E13" s="72">
        <v>590</v>
      </c>
      <c r="F13" s="72">
        <v>760</v>
      </c>
      <c r="G13" s="73">
        <v>100</v>
      </c>
      <c r="H13" s="72">
        <v>750</v>
      </c>
      <c r="I13" s="73">
        <v>1150</v>
      </c>
      <c r="J13" s="72">
        <v>840</v>
      </c>
      <c r="K13" s="73">
        <v>1240</v>
      </c>
      <c r="L13" s="72">
        <v>810</v>
      </c>
      <c r="M13" s="73">
        <v>1210</v>
      </c>
      <c r="N13" s="77"/>
      <c r="O13" s="78">
        <v>525</v>
      </c>
      <c r="P13" s="73">
        <v>650</v>
      </c>
    </row>
    <row r="14" spans="2:16" ht="14.25">
      <c r="B14" s="84" t="s">
        <v>60</v>
      </c>
      <c r="C14" s="68">
        <v>1000</v>
      </c>
      <c r="D14" s="69">
        <v>1200</v>
      </c>
      <c r="E14" s="68">
        <v>790</v>
      </c>
      <c r="F14" s="68">
        <v>760</v>
      </c>
      <c r="G14" s="69">
        <v>100</v>
      </c>
      <c r="H14" s="68">
        <v>950</v>
      </c>
      <c r="I14" s="69">
        <v>1150</v>
      </c>
      <c r="J14" s="68">
        <v>1040</v>
      </c>
      <c r="K14" s="69">
        <v>1240</v>
      </c>
      <c r="L14" s="68">
        <v>1010</v>
      </c>
      <c r="M14" s="69">
        <v>1210</v>
      </c>
      <c r="N14" s="75"/>
      <c r="O14" s="74">
        <v>650</v>
      </c>
      <c r="P14" s="69">
        <v>775</v>
      </c>
    </row>
    <row r="15" spans="2:16" ht="14.25">
      <c r="B15" s="84" t="s">
        <v>61</v>
      </c>
      <c r="C15" s="68">
        <v>1200</v>
      </c>
      <c r="D15" s="69">
        <v>1600</v>
      </c>
      <c r="E15" s="68">
        <v>990</v>
      </c>
      <c r="F15" s="68">
        <v>1160</v>
      </c>
      <c r="G15" s="69">
        <v>100</v>
      </c>
      <c r="H15" s="68">
        <v>1150</v>
      </c>
      <c r="I15" s="69">
        <v>1550</v>
      </c>
      <c r="J15" s="68">
        <v>1240</v>
      </c>
      <c r="K15" s="69">
        <v>1640</v>
      </c>
      <c r="L15" s="68">
        <v>1210</v>
      </c>
      <c r="M15" s="69">
        <v>1610</v>
      </c>
      <c r="N15" s="75"/>
      <c r="O15" s="74">
        <v>775</v>
      </c>
      <c r="P15" s="69">
        <v>900</v>
      </c>
    </row>
    <row r="16" spans="2:16" ht="14.25">
      <c r="B16" s="86" t="s">
        <v>62</v>
      </c>
      <c r="C16" s="82">
        <v>1200</v>
      </c>
      <c r="D16" s="80">
        <v>2000</v>
      </c>
      <c r="E16" s="82">
        <v>990</v>
      </c>
      <c r="F16" s="82">
        <v>1560</v>
      </c>
      <c r="G16" s="80">
        <v>100</v>
      </c>
      <c r="H16" s="82">
        <v>1150</v>
      </c>
      <c r="I16" s="80">
        <v>1950</v>
      </c>
      <c r="J16" s="82">
        <v>1240</v>
      </c>
      <c r="K16" s="80">
        <v>2040</v>
      </c>
      <c r="L16" s="82">
        <v>1210</v>
      </c>
      <c r="M16" s="80">
        <v>2010</v>
      </c>
      <c r="N16" s="75"/>
      <c r="O16" s="79">
        <v>900</v>
      </c>
      <c r="P16" s="80">
        <v>1025</v>
      </c>
    </row>
    <row r="17" ht="12.75">
      <c r="B17" s="60"/>
    </row>
    <row r="18" ht="12.75">
      <c r="B18" s="87" t="s">
        <v>64</v>
      </c>
    </row>
    <row r="19" ht="12.75">
      <c r="B19" s="88" t="s">
        <v>65</v>
      </c>
    </row>
  </sheetData>
  <sheetProtection/>
  <mergeCells count="20">
    <mergeCell ref="E5:G5"/>
    <mergeCell ref="E6:G6"/>
    <mergeCell ref="E7:G7"/>
    <mergeCell ref="B5:B7"/>
    <mergeCell ref="C5:D5"/>
    <mergeCell ref="C6:D6"/>
    <mergeCell ref="C7:D7"/>
    <mergeCell ref="H5:I5"/>
    <mergeCell ref="H6:I6"/>
    <mergeCell ref="H7:I7"/>
    <mergeCell ref="J5:K5"/>
    <mergeCell ref="J6:K6"/>
    <mergeCell ref="J7:K7"/>
    <mergeCell ref="L6:M6"/>
    <mergeCell ref="L7:M7"/>
    <mergeCell ref="N5:N7"/>
    <mergeCell ref="O5:P5"/>
    <mergeCell ref="O6:P6"/>
    <mergeCell ref="O7:P7"/>
    <mergeCell ref="L5:M5"/>
  </mergeCells>
  <printOptions/>
  <pageMargins left="0.787401575" right="0.787401575" top="0.984251969" bottom="0.984251969" header="0.4921259845" footer="0.4921259845"/>
  <pageSetup horizontalDpi="300" verticalDpi="300" orientation="portrait" paperSize="9" r:id="rId1"/>
  <ignoredErrors>
    <ignoredError sqref="G9" numberStoredAsText="1"/>
  </ignoredErrors>
</worksheet>
</file>

<file path=xl/worksheets/sheet5.xml><?xml version="1.0" encoding="utf-8"?>
<worksheet xmlns="http://schemas.openxmlformats.org/spreadsheetml/2006/main" xmlns:r="http://schemas.openxmlformats.org/officeDocument/2006/relationships">
  <dimension ref="B2:M21"/>
  <sheetViews>
    <sheetView zoomScale="75" zoomScaleNormal="75" zoomScalePageLayoutView="0" workbookViewId="0" topLeftCell="A1">
      <selection activeCell="A50" sqref="A50"/>
    </sheetView>
  </sheetViews>
  <sheetFormatPr defaultColWidth="11.421875" defaultRowHeight="12.75"/>
  <cols>
    <col min="1" max="1" width="1.7109375" style="1" customWidth="1"/>
    <col min="2" max="16384" width="11.421875" style="1" customWidth="1"/>
  </cols>
  <sheetData>
    <row r="2" spans="2:13" ht="25.5" customHeight="1">
      <c r="B2" s="141" t="s">
        <v>28</v>
      </c>
      <c r="C2" s="123"/>
      <c r="D2" s="123"/>
      <c r="E2" s="123"/>
      <c r="F2" s="123"/>
      <c r="G2" s="123"/>
      <c r="H2" s="123"/>
      <c r="I2" s="123"/>
      <c r="J2" s="123"/>
      <c r="K2" s="123"/>
      <c r="L2" s="123"/>
      <c r="M2" s="123"/>
    </row>
    <row r="4" spans="2:13" ht="44.25" customHeight="1">
      <c r="B4" s="141" t="s">
        <v>29</v>
      </c>
      <c r="C4" s="123"/>
      <c r="D4" s="123"/>
      <c r="E4" s="123"/>
      <c r="F4" s="123"/>
      <c r="G4" s="123"/>
      <c r="H4" s="123"/>
      <c r="I4" s="123"/>
      <c r="J4" s="123"/>
      <c r="K4" s="123"/>
      <c r="L4" s="123"/>
      <c r="M4" s="123"/>
    </row>
    <row r="5" spans="2:13" ht="18" customHeight="1">
      <c r="B5" s="52"/>
      <c r="C5" s="51"/>
      <c r="D5" s="51"/>
      <c r="E5" s="51"/>
      <c r="F5" s="51"/>
      <c r="G5" s="51"/>
      <c r="H5" s="51"/>
      <c r="I5" s="51"/>
      <c r="J5" s="51"/>
      <c r="K5" s="51"/>
      <c r="L5" s="51"/>
      <c r="M5" s="51"/>
    </row>
    <row r="6" ht="12.75"/>
    <row r="7" ht="12.75"/>
    <row r="8" ht="12.75"/>
    <row r="9" ht="12.75"/>
    <row r="10" ht="12.75"/>
    <row r="11" ht="12.75"/>
    <row r="12" ht="12.75"/>
    <row r="13" ht="12.75"/>
    <row r="14" ht="12.75"/>
    <row r="15" ht="12.75"/>
    <row r="16" ht="12.75"/>
    <row r="17" ht="12.75"/>
    <row r="18" ht="12.75"/>
    <row r="19" ht="12.75"/>
    <row r="20" ht="12.75"/>
    <row r="21" ht="12.75">
      <c r="B21" s="1" t="s">
        <v>19</v>
      </c>
    </row>
  </sheetData>
  <sheetProtection/>
  <mergeCells count="2">
    <mergeCell ref="B2:M2"/>
    <mergeCell ref="B4:M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FHTW Berlin, FB4, WIW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VoluOPT (2004)</dc:title>
  <dc:subject>Befüllung von Behältern und Losaufteilung</dc:subject>
  <dc:creator>Prof. Dr.-Ing. Uwe Prêt (Autor: Sebastian Eckert)</dc:creator>
  <cp:keywords/>
  <dc:description/>
  <cp:lastModifiedBy>Prof. Dr.-Ing. Uwe Prêt</cp:lastModifiedBy>
  <cp:lastPrinted>2013-07-25T20:40:52Z</cp:lastPrinted>
  <dcterms:created xsi:type="dcterms:W3CDTF">2004-06-01T17:44:54Z</dcterms:created>
  <dcterms:modified xsi:type="dcterms:W3CDTF">2015-01-30T10:39:45Z</dcterms:modified>
  <cp:category/>
  <cp:version/>
  <cp:contentType/>
  <cp:contentStatus/>
</cp:coreProperties>
</file>